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na\Desktop\"/>
    </mc:Choice>
  </mc:AlternateContent>
  <xr:revisionPtr revIDLastSave="0" documentId="13_ncr:1_{B33A3F42-8AA3-42AE-BE7C-D111DB21C889}"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PR-RAS" sheetId="4" r:id="rId3"/>
    <sheet name="RefStr" sheetId="3"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2">'PR-RAS'!$A$1:$F$1019</definedName>
    <definedName name="_xlnm.Print_Area" localSheetId="6">'P-VRIO'!$A$1:$E$48</definedName>
    <definedName name="_xlnm.Print_Area" localSheetId="5">'RAS-funkcijski'!$A$1:$F$141</definedName>
    <definedName name="_xlnm.Print_Area" localSheetId="3">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c r="B287" i="9" s="1"/>
  <c r="E287" i="9"/>
  <c r="M286" i="9"/>
  <c r="L286" i="9"/>
  <c r="F286" i="9" s="1"/>
  <c r="B286" i="9" s="1"/>
  <c r="E286" i="9"/>
  <c r="M285" i="9"/>
  <c r="F285" i="9" s="1"/>
  <c r="L285" i="9"/>
  <c r="E285" i="9"/>
  <c r="B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L277" i="9"/>
  <c r="E277" i="9"/>
  <c r="B277" i="9"/>
  <c r="M276" i="9"/>
  <c r="L276" i="9"/>
  <c r="F276" i="9" s="1"/>
  <c r="E276" i="9"/>
  <c r="M275" i="9"/>
  <c r="L275" i="9"/>
  <c r="F275" i="9"/>
  <c r="B275" i="9" s="1"/>
  <c r="E275" i="9"/>
  <c r="M274" i="9"/>
  <c r="L274" i="9"/>
  <c r="F274" i="9" s="1"/>
  <c r="B274" i="9" s="1"/>
  <c r="E274" i="9"/>
  <c r="M273" i="9"/>
  <c r="F273" i="9" s="1"/>
  <c r="L273" i="9"/>
  <c r="E273" i="9"/>
  <c r="B273" i="9"/>
  <c r="M272" i="9"/>
  <c r="L272" i="9"/>
  <c r="F272" i="9"/>
  <c r="E272" i="9"/>
  <c r="B272" i="9" s="1"/>
  <c r="M271" i="9"/>
  <c r="L271" i="9"/>
  <c r="F271" i="9"/>
  <c r="B271" i="9" s="1"/>
  <c r="E271" i="9"/>
  <c r="M270" i="9"/>
  <c r="L270" i="9"/>
  <c r="F270" i="9" s="1"/>
  <c r="B270" i="9" s="1"/>
  <c r="E270" i="9"/>
  <c r="M269" i="9"/>
  <c r="F269" i="9" s="1"/>
  <c r="B269" i="9" s="1"/>
  <c r="L269" i="9"/>
  <c r="E269" i="9"/>
  <c r="M268" i="9"/>
  <c r="L268" i="9"/>
  <c r="F268" i="9" s="1"/>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F261" i="9" s="1"/>
  <c r="L261" i="9"/>
  <c r="E261" i="9"/>
  <c r="B261" i="9"/>
  <c r="M260" i="9"/>
  <c r="L260" i="9"/>
  <c r="F260" i="9"/>
  <c r="E260" i="9"/>
  <c r="B260" i="9" s="1"/>
  <c r="M259" i="9"/>
  <c r="L259" i="9"/>
  <c r="F259" i="9"/>
  <c r="B259" i="9" s="1"/>
  <c r="E259" i="9"/>
  <c r="M258" i="9"/>
  <c r="L258" i="9"/>
  <c r="F258" i="9" s="1"/>
  <c r="B258" i="9" s="1"/>
  <c r="E258" i="9"/>
  <c r="M257" i="9"/>
  <c r="F257" i="9" s="1"/>
  <c r="B257" i="9" s="1"/>
  <c r="L257" i="9"/>
  <c r="E257" i="9"/>
  <c r="M256" i="9"/>
  <c r="L256" i="9"/>
  <c r="F256" i="9" s="1"/>
  <c r="E256" i="9"/>
  <c r="B256" i="9" s="1"/>
  <c r="M255" i="9"/>
  <c r="L255" i="9"/>
  <c r="F255" i="9"/>
  <c r="B255" i="9" s="1"/>
  <c r="E255" i="9"/>
  <c r="M254" i="9"/>
  <c r="L254" i="9"/>
  <c r="F254" i="9" s="1"/>
  <c r="B254" i="9" s="1"/>
  <c r="E254" i="9"/>
  <c r="M253" i="9"/>
  <c r="F253" i="9" s="1"/>
  <c r="B253" i="9" s="1"/>
  <c r="L253" i="9"/>
  <c r="E253" i="9"/>
  <c r="M252" i="9"/>
  <c r="L252" i="9"/>
  <c r="F252" i="9" s="1"/>
  <c r="E252" i="9"/>
  <c r="B252" i="9" s="1"/>
  <c r="M251" i="9"/>
  <c r="L251" i="9"/>
  <c r="F251" i="9"/>
  <c r="B251" i="9" s="1"/>
  <c r="E251" i="9"/>
  <c r="M250" i="9"/>
  <c r="L250" i="9"/>
  <c r="F250" i="9" s="1"/>
  <c r="B250" i="9" s="1"/>
  <c r="E250" i="9"/>
  <c r="M249" i="9"/>
  <c r="F249" i="9" s="1"/>
  <c r="B249" i="9" s="1"/>
  <c r="L249" i="9"/>
  <c r="E249" i="9"/>
  <c r="M248" i="9"/>
  <c r="L248" i="9"/>
  <c r="F248" i="9" s="1"/>
  <c r="E248" i="9"/>
  <c r="B248" i="9" s="1"/>
  <c r="M247" i="9"/>
  <c r="F247" i="9" s="1"/>
  <c r="B247" i="9" s="1"/>
  <c r="L247" i="9"/>
  <c r="E247" i="9"/>
  <c r="M246" i="9"/>
  <c r="L246" i="9"/>
  <c r="F246" i="9" s="1"/>
  <c r="B246" i="9" s="1"/>
  <c r="E246" i="9"/>
  <c r="M245" i="9"/>
  <c r="F245" i="9" s="1"/>
  <c r="B245" i="9" s="1"/>
  <c r="L245" i="9"/>
  <c r="E245" i="9"/>
  <c r="M244" i="9"/>
  <c r="L244" i="9"/>
  <c r="F244" i="9"/>
  <c r="E244" i="9"/>
  <c r="B244" i="9" s="1"/>
  <c r="M243" i="9"/>
  <c r="L243" i="9"/>
  <c r="F243" i="9"/>
  <c r="B243" i="9" s="1"/>
  <c r="E243" i="9"/>
  <c r="M242" i="9"/>
  <c r="L242" i="9"/>
  <c r="E242" i="9"/>
  <c r="M241" i="9"/>
  <c r="F241" i="9" s="1"/>
  <c r="L241" i="9"/>
  <c r="E241" i="9"/>
  <c r="B241" i="9"/>
  <c r="M240" i="9"/>
  <c r="F240" i="9" s="1"/>
  <c r="L240" i="9"/>
  <c r="E240" i="9"/>
  <c r="M239" i="9"/>
  <c r="F239" i="9" s="1"/>
  <c r="B239" i="9" s="1"/>
  <c r="L239" i="9"/>
  <c r="E239" i="9"/>
  <c r="M238" i="9"/>
  <c r="L238" i="9"/>
  <c r="E238" i="9"/>
  <c r="M237" i="9"/>
  <c r="L237" i="9"/>
  <c r="E237" i="9"/>
  <c r="M236" i="9"/>
  <c r="L236" i="9"/>
  <c r="E236" i="9"/>
  <c r="M235" i="9"/>
  <c r="L235" i="9"/>
  <c r="F235" i="9"/>
  <c r="E235" i="9"/>
  <c r="B235" i="9" s="1"/>
  <c r="M234" i="9"/>
  <c r="L234" i="9"/>
  <c r="F234" i="9" s="1"/>
  <c r="B234" i="9" s="1"/>
  <c r="E234" i="9"/>
  <c r="M233" i="9"/>
  <c r="L233" i="9"/>
  <c r="E233" i="9"/>
  <c r="M232" i="9"/>
  <c r="F232" i="9" s="1"/>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H165" i="9"/>
  <c r="G165" i="9"/>
  <c r="E165" i="9" s="1"/>
  <c r="B165" i="9" s="1"/>
  <c r="F165" i="9"/>
  <c r="H164" i="9"/>
  <c r="G164" i="9"/>
  <c r="E164" i="9" s="1"/>
  <c r="B164" i="9" s="1"/>
  <c r="F164" i="9"/>
  <c r="H163" i="9"/>
  <c r="E163" i="9" s="1"/>
  <c r="B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E158" i="9" s="1"/>
  <c r="B158" i="9" s="1"/>
  <c r="F158" i="9"/>
  <c r="H157" i="9"/>
  <c r="G157" i="9"/>
  <c r="F157" i="9"/>
  <c r="F156" i="9"/>
  <c r="H155" i="9"/>
  <c r="E155" i="9" s="1"/>
  <c r="G155" i="9"/>
  <c r="F155" i="9"/>
  <c r="H154" i="9"/>
  <c r="G154" i="9"/>
  <c r="E154" i="9" s="1"/>
  <c r="B154" i="9" s="1"/>
  <c r="F154" i="9"/>
  <c r="H153" i="9"/>
  <c r="G153" i="9"/>
  <c r="E153" i="9" s="1"/>
  <c r="B153" i="9" s="1"/>
  <c r="F153" i="9"/>
  <c r="H152" i="9"/>
  <c r="G152" i="9"/>
  <c r="E152" i="9" s="1"/>
  <c r="B152" i="9" s="1"/>
  <c r="F152" i="9"/>
  <c r="H151" i="9"/>
  <c r="E151" i="9" s="1"/>
  <c r="G151" i="9"/>
  <c r="F151" i="9"/>
  <c r="H150" i="9"/>
  <c r="G150" i="9"/>
  <c r="E150" i="9" s="1"/>
  <c r="B150" i="9" s="1"/>
  <c r="F150" i="9"/>
  <c r="H149" i="9"/>
  <c r="G149" i="9"/>
  <c r="E149" i="9" s="1"/>
  <c r="B149" i="9" s="1"/>
  <c r="F149" i="9"/>
  <c r="H148" i="9"/>
  <c r="G148" i="9"/>
  <c r="E148" i="9" s="1"/>
  <c r="B148" i="9" s="1"/>
  <c r="F148" i="9"/>
  <c r="H147" i="9"/>
  <c r="E147" i="9" s="1"/>
  <c r="G147" i="9"/>
  <c r="F147" i="9"/>
  <c r="H146" i="9"/>
  <c r="G146" i="9"/>
  <c r="E146" i="9" s="1"/>
  <c r="B146" i="9" s="1"/>
  <c r="F146" i="9"/>
  <c r="H145" i="9"/>
  <c r="G145" i="9"/>
  <c r="E145" i="9" s="1"/>
  <c r="B145" i="9" s="1"/>
  <c r="F145" i="9"/>
  <c r="H144" i="9"/>
  <c r="G144" i="9"/>
  <c r="E144" i="9" s="1"/>
  <c r="B144" i="9" s="1"/>
  <c r="F144" i="9"/>
  <c r="H143" i="9"/>
  <c r="E143" i="9" s="1"/>
  <c r="G143" i="9"/>
  <c r="F143" i="9"/>
  <c r="H142" i="9"/>
  <c r="G142" i="9"/>
  <c r="E142" i="9" s="1"/>
  <c r="B142" i="9" s="1"/>
  <c r="F142" i="9"/>
  <c r="H141" i="9"/>
  <c r="G141" i="9"/>
  <c r="E141" i="9" s="1"/>
  <c r="B141" i="9" s="1"/>
  <c r="F141" i="9"/>
  <c r="H140" i="9"/>
  <c r="G140" i="9"/>
  <c r="E140" i="9" s="1"/>
  <c r="B140" i="9" s="1"/>
  <c r="F140" i="9"/>
  <c r="H139" i="9"/>
  <c r="E139" i="9" s="1"/>
  <c r="G139" i="9"/>
  <c r="F139" i="9"/>
  <c r="H138" i="9"/>
  <c r="G138" i="9"/>
  <c r="E138" i="9" s="1"/>
  <c r="B138" i="9" s="1"/>
  <c r="F138" i="9"/>
  <c r="H137" i="9"/>
  <c r="G137" i="9"/>
  <c r="E137" i="9" s="1"/>
  <c r="B137" i="9" s="1"/>
  <c r="F137" i="9"/>
  <c r="H136" i="9"/>
  <c r="G136" i="9"/>
  <c r="E136" i="9" s="1"/>
  <c r="B136" i="9" s="1"/>
  <c r="F136" i="9"/>
  <c r="H135" i="9"/>
  <c r="E135" i="9" s="1"/>
  <c r="G135" i="9"/>
  <c r="F135" i="9"/>
  <c r="H134" i="9"/>
  <c r="G134" i="9"/>
  <c r="E134" i="9" s="1"/>
  <c r="B134" i="9" s="1"/>
  <c r="F134" i="9"/>
  <c r="H133" i="9"/>
  <c r="G133" i="9"/>
  <c r="E133" i="9" s="1"/>
  <c r="B133" i="9" s="1"/>
  <c r="F133" i="9"/>
  <c r="H132" i="9"/>
  <c r="G132" i="9"/>
  <c r="E132" i="9" s="1"/>
  <c r="B132" i="9" s="1"/>
  <c r="F132" i="9"/>
  <c r="H131" i="9"/>
  <c r="E131" i="9" s="1"/>
  <c r="G131" i="9"/>
  <c r="F131" i="9"/>
  <c r="H130" i="9"/>
  <c r="G130" i="9"/>
  <c r="E130" i="9" s="1"/>
  <c r="B130" i="9" s="1"/>
  <c r="F130" i="9"/>
  <c r="H129" i="9"/>
  <c r="G129" i="9"/>
  <c r="E129" i="9" s="1"/>
  <c r="B129" i="9" s="1"/>
  <c r="F129" i="9"/>
  <c r="H128" i="9"/>
  <c r="G128" i="9"/>
  <c r="E128" i="9" s="1"/>
  <c r="B128" i="9" s="1"/>
  <c r="F128" i="9"/>
  <c r="H127" i="9"/>
  <c r="E127" i="9" s="1"/>
  <c r="G127" i="9"/>
  <c r="F127" i="9"/>
  <c r="H126" i="9"/>
  <c r="G126" i="9"/>
  <c r="E126" i="9" s="1"/>
  <c r="B126" i="9" s="1"/>
  <c r="F126" i="9"/>
  <c r="H125" i="9"/>
  <c r="G125" i="9"/>
  <c r="E125" i="9" s="1"/>
  <c r="B125" i="9" s="1"/>
  <c r="F125" i="9"/>
  <c r="H124" i="9"/>
  <c r="G124" i="9"/>
  <c r="E124" i="9" s="1"/>
  <c r="B124" i="9" s="1"/>
  <c r="F124" i="9"/>
  <c r="H123" i="9"/>
  <c r="E123" i="9" s="1"/>
  <c r="G123" i="9"/>
  <c r="F123" i="9"/>
  <c r="H122" i="9"/>
  <c r="G122" i="9"/>
  <c r="E122" i="9" s="1"/>
  <c r="B122" i="9" s="1"/>
  <c r="F122" i="9"/>
  <c r="H121" i="9"/>
  <c r="G121" i="9"/>
  <c r="E121" i="9" s="1"/>
  <c r="B121" i="9" s="1"/>
  <c r="F121" i="9"/>
  <c r="H120" i="9"/>
  <c r="G120" i="9"/>
  <c r="E120" i="9" s="1"/>
  <c r="B120" i="9" s="1"/>
  <c r="F120" i="9"/>
  <c r="H119" i="9"/>
  <c r="E119" i="9" s="1"/>
  <c r="G119" i="9"/>
  <c r="F119" i="9"/>
  <c r="H118" i="9"/>
  <c r="G118" i="9"/>
  <c r="E118" i="9" s="1"/>
  <c r="B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E82" i="9" s="1"/>
  <c r="B82" i="9" s="1"/>
  <c r="G82" i="9"/>
  <c r="F82" i="9"/>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F69" i="9"/>
  <c r="H68" i="9"/>
  <c r="G68" i="9"/>
  <c r="E68" i="9" s="1"/>
  <c r="B68" i="9" s="1"/>
  <c r="F68" i="9"/>
  <c r="H67" i="9"/>
  <c r="E67" i="9" s="1"/>
  <c r="G67" i="9"/>
  <c r="F67" i="9"/>
  <c r="B67" i="9"/>
  <c r="H66" i="9"/>
  <c r="G66" i="9"/>
  <c r="F66" i="9"/>
  <c r="E66" i="9"/>
  <c r="B66" i="9" s="1"/>
  <c r="H65" i="9"/>
  <c r="G65" i="9"/>
  <c r="E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G47" i="9"/>
  <c r="F47" i="9"/>
  <c r="B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F41" i="9"/>
  <c r="H40" i="9"/>
  <c r="G40" i="9"/>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F33" i="9"/>
  <c r="H32" i="9"/>
  <c r="G32" i="9"/>
  <c r="E32" i="9" s="1"/>
  <c r="B32" i="9" s="1"/>
  <c r="F32" i="9"/>
  <c r="H31" i="9"/>
  <c r="G31" i="9"/>
  <c r="F31" i="9"/>
  <c r="H30" i="9"/>
  <c r="E30" i="9" s="1"/>
  <c r="B30" i="9" s="1"/>
  <c r="G30" i="9"/>
  <c r="F30" i="9"/>
  <c r="H29" i="9"/>
  <c r="G29" i="9"/>
  <c r="E29" i="9" s="1"/>
  <c r="F29" i="9"/>
  <c r="H28" i="9"/>
  <c r="G28" i="9"/>
  <c r="F28" i="9"/>
  <c r="H27" i="9"/>
  <c r="E27" i="9" s="1"/>
  <c r="B27" i="9" s="1"/>
  <c r="G27" i="9"/>
  <c r="F27" i="9"/>
  <c r="H26" i="9"/>
  <c r="E26" i="9" s="1"/>
  <c r="B26" i="9" s="1"/>
  <c r="G26" i="9"/>
  <c r="F26" i="9"/>
  <c r="H25" i="9"/>
  <c r="G25" i="9"/>
  <c r="E25" i="9" s="1"/>
  <c r="F25" i="9"/>
  <c r="F24" i="9"/>
  <c r="I10" i="9"/>
  <c r="F4" i="9"/>
  <c r="O3" i="9"/>
  <c r="G296" i="9" s="1"/>
  <c r="E296" i="9" s="1"/>
  <c r="I3" i="9"/>
  <c r="H3" i="9"/>
  <c r="G3" i="9"/>
  <c r="D104" i="8"/>
  <c r="I41" i="3" s="1"/>
  <c r="D97" i="8"/>
  <c r="D92" i="8"/>
  <c r="C1669" i="1" s="1"/>
  <c r="H1669" i="1" s="1"/>
  <c r="D87" i="8"/>
  <c r="D82" i="8"/>
  <c r="D77" i="8"/>
  <c r="D72" i="8"/>
  <c r="D67" i="8"/>
  <c r="D62" i="8"/>
  <c r="D57" i="8"/>
  <c r="D52" i="8"/>
  <c r="D46" i="8"/>
  <c r="D37" i="8"/>
  <c r="D27" i="8"/>
  <c r="D18" i="8"/>
  <c r="C1595" i="1" s="1"/>
  <c r="D8" i="8"/>
  <c r="C1585" i="1" s="1"/>
  <c r="H1585" i="1" s="1"/>
  <c r="E44" i="7"/>
  <c r="I36" i="3" s="1"/>
  <c r="D44" i="7"/>
  <c r="H36" i="3" s="1"/>
  <c r="E39" i="7"/>
  <c r="D39" i="7"/>
  <c r="E30" i="7"/>
  <c r="D1563" i="1" s="1"/>
  <c r="D30" i="7"/>
  <c r="E23" i="7"/>
  <c r="D23" i="7"/>
  <c r="E14" i="7"/>
  <c r="D14" i="7"/>
  <c r="C1547" i="1" s="1"/>
  <c r="E7" i="7"/>
  <c r="D7"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514" i="1" s="1"/>
  <c r="D118" i="6"/>
  <c r="F118" i="6" s="1"/>
  <c r="F117" i="6"/>
  <c r="F116" i="6"/>
  <c r="E115" i="6"/>
  <c r="F115" i="6" s="1"/>
  <c r="D115" i="6"/>
  <c r="D114" i="6"/>
  <c r="F113" i="6"/>
  <c r="F112" i="6"/>
  <c r="F111" i="6"/>
  <c r="F110" i="6"/>
  <c r="F109" i="6"/>
  <c r="F108" i="6"/>
  <c r="E107" i="6"/>
  <c r="D1503" i="1" s="1"/>
  <c r="D107" i="6"/>
  <c r="F106" i="6"/>
  <c r="F105" i="6"/>
  <c r="F104" i="6"/>
  <c r="F103" i="6"/>
  <c r="F102" i="6"/>
  <c r="F101" i="6"/>
  <c r="F100" i="6"/>
  <c r="F99" i="6"/>
  <c r="E99" i="6"/>
  <c r="D99" i="6"/>
  <c r="F98" i="6"/>
  <c r="F97" i="6"/>
  <c r="F96" i="6"/>
  <c r="F95" i="6"/>
  <c r="F94" i="6"/>
  <c r="E94" i="6"/>
  <c r="D1490" i="1" s="1"/>
  <c r="D94" i="6"/>
  <c r="F93" i="6"/>
  <c r="F92" i="6"/>
  <c r="F91" i="6"/>
  <c r="E90" i="6"/>
  <c r="D90" i="6"/>
  <c r="F90" i="6" s="1"/>
  <c r="D89"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8" i="6"/>
  <c r="F37" i="6"/>
  <c r="E36" i="6"/>
  <c r="D36" i="6"/>
  <c r="D35"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H1152" i="1" s="1"/>
  <c r="D147" i="5"/>
  <c r="F146" i="5"/>
  <c r="F145" i="5"/>
  <c r="F144" i="5"/>
  <c r="F143" i="5"/>
  <c r="E143" i="5"/>
  <c r="D143" i="5"/>
  <c r="F142" i="5"/>
  <c r="F141" i="5"/>
  <c r="F140" i="5"/>
  <c r="F139" i="5"/>
  <c r="F138" i="5"/>
  <c r="F137" i="5"/>
  <c r="F136" i="5"/>
  <c r="E136" i="5"/>
  <c r="E135" i="5" s="1"/>
  <c r="D136" i="5"/>
  <c r="D135" i="5" s="1"/>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D1076" i="1"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C423" i="1" s="1"/>
  <c r="F427" i="4"/>
  <c r="E427" i="4"/>
  <c r="D427" i="4"/>
  <c r="D648" i="4" s="1"/>
  <c r="C642" i="1" s="1"/>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E360" i="4" s="1"/>
  <c r="D355" i="1" s="1"/>
  <c r="D374" i="4"/>
  <c r="F372" i="4"/>
  <c r="F371" i="4"/>
  <c r="F370" i="4"/>
  <c r="F369" i="4"/>
  <c r="F368" i="4"/>
  <c r="F367" i="4"/>
  <c r="E366" i="4"/>
  <c r="E361" i="4" s="1"/>
  <c r="D356" i="1" s="1"/>
  <c r="D366" i="4"/>
  <c r="F366" i="4" s="1"/>
  <c r="F365" i="4"/>
  <c r="F364" i="4"/>
  <c r="F363" i="4"/>
  <c r="F362" i="4"/>
  <c r="E362" i="4"/>
  <c r="D362" i="4"/>
  <c r="D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F310" i="4" s="1"/>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8" i="4"/>
  <c r="F267" i="4"/>
  <c r="F266" i="4"/>
  <c r="F265" i="4"/>
  <c r="F264" i="4"/>
  <c r="E263" i="4"/>
  <c r="D259" i="1" s="1"/>
  <c r="D263" i="4"/>
  <c r="F263" i="4" s="1"/>
  <c r="D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D230" i="4" s="1"/>
  <c r="F229" i="4"/>
  <c r="F228" i="4"/>
  <c r="F227" i="4"/>
  <c r="F226" i="4"/>
  <c r="E225" i="4"/>
  <c r="D225" i="4"/>
  <c r="F224" i="4"/>
  <c r="F223" i="4"/>
  <c r="E222" i="4"/>
  <c r="D218" i="1" s="1"/>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08" i="1" s="1"/>
  <c r="D112" i="4"/>
  <c r="F111" i="4"/>
  <c r="F110" i="4"/>
  <c r="F109" i="4"/>
  <c r="F108" i="4"/>
  <c r="E107" i="4"/>
  <c r="F107" i="4" s="1"/>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F73" i="4"/>
  <c r="F72" i="4"/>
  <c r="F71" i="4"/>
  <c r="E71" i="4"/>
  <c r="D71" i="4"/>
  <c r="F70" i="4"/>
  <c r="F69" i="4"/>
  <c r="E68" i="4"/>
  <c r="D68" i="4"/>
  <c r="F68" i="4" s="1"/>
  <c r="F67" i="4"/>
  <c r="F66" i="4"/>
  <c r="F65" i="4"/>
  <c r="F64" i="4"/>
  <c r="E64" i="4"/>
  <c r="D60" i="1" s="1"/>
  <c r="H60" i="1" s="1"/>
  <c r="D64" i="4"/>
  <c r="F63" i="4"/>
  <c r="F62" i="4"/>
  <c r="F61" i="4"/>
  <c r="E61" i="4"/>
  <c r="D61" i="4"/>
  <c r="F60" i="4"/>
  <c r="F59" i="4"/>
  <c r="E58" i="4"/>
  <c r="D54" i="1" s="1"/>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H1682" i="1"/>
  <c r="G1682" i="1"/>
  <c r="C1682"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8" i="1"/>
  <c r="H1667" i="1"/>
  <c r="G1667" i="1"/>
  <c r="C1667" i="1"/>
  <c r="H1666" i="1"/>
  <c r="G1666" i="1"/>
  <c r="C1666" i="1"/>
  <c r="C1665" i="1"/>
  <c r="H1664" i="1"/>
  <c r="C1664" i="1"/>
  <c r="G1664" i="1" s="1"/>
  <c r="H1663" i="1"/>
  <c r="G1663" i="1"/>
  <c r="C1663" i="1"/>
  <c r="C1662" i="1"/>
  <c r="G1661" i="1"/>
  <c r="C1661" i="1"/>
  <c r="H1661" i="1" s="1"/>
  <c r="C1660" i="1"/>
  <c r="G1659" i="1"/>
  <c r="C1659" i="1"/>
  <c r="H1659" i="1" s="1"/>
  <c r="H1658" i="1"/>
  <c r="G1658" i="1"/>
  <c r="C1658" i="1"/>
  <c r="C1657" i="1"/>
  <c r="H1656" i="1"/>
  <c r="C1656" i="1"/>
  <c r="G1656" i="1" s="1"/>
  <c r="H1655" i="1"/>
  <c r="G1655" i="1"/>
  <c r="C1655" i="1"/>
  <c r="C1654" i="1"/>
  <c r="G1653" i="1"/>
  <c r="C1653" i="1"/>
  <c r="H1653" i="1" s="1"/>
  <c r="C1652" i="1"/>
  <c r="H1651" i="1"/>
  <c r="G1651" i="1"/>
  <c r="C1651" i="1"/>
  <c r="C1650" i="1"/>
  <c r="H1650" i="1" s="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C1639" i="1"/>
  <c r="G1639" i="1" s="1"/>
  <c r="C1638" i="1"/>
  <c r="G1637" i="1"/>
  <c r="C1637" i="1"/>
  <c r="H1637" i="1" s="1"/>
  <c r="C1636" i="1"/>
  <c r="H1635" i="1"/>
  <c r="G1635" i="1"/>
  <c r="C1635" i="1"/>
  <c r="G1634" i="1"/>
  <c r="C1634" i="1"/>
  <c r="H1634" i="1" s="1"/>
  <c r="C1633" i="1"/>
  <c r="H1632" i="1"/>
  <c r="C1632" i="1"/>
  <c r="G1632" i="1" s="1"/>
  <c r="H1631" i="1"/>
  <c r="G1631" i="1"/>
  <c r="C1631" i="1"/>
  <c r="C1630" i="1"/>
  <c r="H1627" i="1"/>
  <c r="G1627" i="1"/>
  <c r="C1627" i="1"/>
  <c r="H1626" i="1"/>
  <c r="G1626" i="1"/>
  <c r="C1626" i="1"/>
  <c r="C1625" i="1"/>
  <c r="H1624" i="1"/>
  <c r="C1624" i="1"/>
  <c r="G1624" i="1" s="1"/>
  <c r="H1623" i="1"/>
  <c r="G1623" i="1"/>
  <c r="C1623" i="1"/>
  <c r="C1620" i="1"/>
  <c r="H1619" i="1"/>
  <c r="G1619" i="1"/>
  <c r="C1619" i="1"/>
  <c r="G1618" i="1"/>
  <c r="C1618" i="1"/>
  <c r="H1618" i="1" s="1"/>
  <c r="C1617" i="1"/>
  <c r="H1616" i="1"/>
  <c r="C1616" i="1"/>
  <c r="G1616" i="1" s="1"/>
  <c r="H1615" i="1"/>
  <c r="G1615" i="1"/>
  <c r="C1615" i="1"/>
  <c r="C1614" i="1"/>
  <c r="G1613" i="1"/>
  <c r="C1613" i="1"/>
  <c r="H1613" i="1" s="1"/>
  <c r="C1612" i="1"/>
  <c r="H1611" i="1"/>
  <c r="G1611" i="1"/>
  <c r="C1611" i="1"/>
  <c r="G1610" i="1"/>
  <c r="C1610" i="1"/>
  <c r="H1610" i="1" s="1"/>
  <c r="C1609" i="1"/>
  <c r="H1608" i="1"/>
  <c r="C1608" i="1"/>
  <c r="G1608" i="1" s="1"/>
  <c r="C1607" i="1"/>
  <c r="H1607" i="1" s="1"/>
  <c r="C1606" i="1"/>
  <c r="C1605" i="1"/>
  <c r="H1605" i="1" s="1"/>
  <c r="H1603" i="1"/>
  <c r="G1603" i="1"/>
  <c r="C1603" i="1"/>
  <c r="C1601" i="1"/>
  <c r="H1600" i="1"/>
  <c r="C1600" i="1"/>
  <c r="G1600" i="1" s="1"/>
  <c r="H1599" i="1"/>
  <c r="C1599" i="1"/>
  <c r="G1599" i="1" s="1"/>
  <c r="C1598" i="1"/>
  <c r="G1597" i="1"/>
  <c r="C1597" i="1"/>
  <c r="H1597" i="1" s="1"/>
  <c r="C1596" i="1"/>
  <c r="H1595" i="1"/>
  <c r="G1595" i="1"/>
  <c r="C1594" i="1"/>
  <c r="H1594" i="1" s="1"/>
  <c r="C1593" i="1"/>
  <c r="H1593" i="1" s="1"/>
  <c r="C1592" i="1"/>
  <c r="G1592" i="1" s="1"/>
  <c r="H1591" i="1"/>
  <c r="C1591" i="1"/>
  <c r="G1591" i="1" s="1"/>
  <c r="H1590" i="1"/>
  <c r="G1590" i="1"/>
  <c r="C1590" i="1"/>
  <c r="C1589" i="1"/>
  <c r="H1589" i="1" s="1"/>
  <c r="H1588" i="1"/>
  <c r="C1588" i="1"/>
  <c r="G1588" i="1" s="1"/>
  <c r="C1587" i="1"/>
  <c r="H1587" i="1" s="1"/>
  <c r="G1586" i="1"/>
  <c r="C1586" i="1"/>
  <c r="H1586" i="1" s="1"/>
  <c r="H1584" i="1"/>
  <c r="C1584" i="1"/>
  <c r="G1584" i="1" s="1"/>
  <c r="H1582" i="1"/>
  <c r="G1582" i="1"/>
  <c r="C1582" i="1"/>
  <c r="D1581" i="1"/>
  <c r="C1581" i="1"/>
  <c r="D1580" i="1"/>
  <c r="C1580" i="1"/>
  <c r="D1579" i="1"/>
  <c r="C1579" i="1"/>
  <c r="D1578" i="1"/>
  <c r="J1578" i="1" s="1"/>
  <c r="C1578" i="1"/>
  <c r="G1578" i="1" s="1"/>
  <c r="D1576" i="1"/>
  <c r="C1576" i="1"/>
  <c r="H1575" i="1"/>
  <c r="G1575" i="1"/>
  <c r="D1575" i="1"/>
  <c r="J1575" i="1" s="1"/>
  <c r="C1575" i="1"/>
  <c r="D1574" i="1"/>
  <c r="C1574" i="1"/>
  <c r="D1573" i="1"/>
  <c r="J1573" i="1" s="1"/>
  <c r="C1573" i="1"/>
  <c r="H1573" i="1" s="1"/>
  <c r="D1572" i="1"/>
  <c r="J1570" i="1"/>
  <c r="D1570" i="1"/>
  <c r="C1570" i="1"/>
  <c r="H1569" i="1"/>
  <c r="G1569" i="1"/>
  <c r="D1569" i="1"/>
  <c r="C1569" i="1"/>
  <c r="D1568" i="1"/>
  <c r="J1568" i="1" s="1"/>
  <c r="C1568" i="1"/>
  <c r="D1567" i="1"/>
  <c r="J1567" i="1" s="1"/>
  <c r="C1567" i="1"/>
  <c r="H1567" i="1" s="1"/>
  <c r="D1566" i="1"/>
  <c r="C1566" i="1"/>
  <c r="J1566" i="1" s="1"/>
  <c r="D1565" i="1"/>
  <c r="J1565" i="1" s="1"/>
  <c r="C1565" i="1"/>
  <c r="H1565" i="1" s="1"/>
  <c r="J1564" i="1"/>
  <c r="D1564" i="1"/>
  <c r="C1564" i="1"/>
  <c r="C1563" i="1"/>
  <c r="D1562" i="1"/>
  <c r="J1562" i="1" s="1"/>
  <c r="C1562" i="1"/>
  <c r="D1561" i="1"/>
  <c r="C1561" i="1"/>
  <c r="H1560" i="1"/>
  <c r="G1560" i="1"/>
  <c r="D1560" i="1"/>
  <c r="J1560" i="1" s="1"/>
  <c r="C1560" i="1"/>
  <c r="D1559" i="1"/>
  <c r="C1559" i="1"/>
  <c r="D1558" i="1"/>
  <c r="J1558" i="1" s="1"/>
  <c r="C1558" i="1"/>
  <c r="G1558" i="1" s="1"/>
  <c r="D1557" i="1"/>
  <c r="C1557" i="1"/>
  <c r="H1554" i="1"/>
  <c r="G1554" i="1"/>
  <c r="I1554" i="1" s="1"/>
  <c r="D1554" i="1"/>
  <c r="J1554" i="1" s="1"/>
  <c r="C1554" i="1"/>
  <c r="D1553" i="1"/>
  <c r="C1553" i="1"/>
  <c r="H1552" i="1"/>
  <c r="D1552" i="1"/>
  <c r="J1552" i="1" s="1"/>
  <c r="C1552" i="1"/>
  <c r="D1551" i="1"/>
  <c r="C1551" i="1"/>
  <c r="H1550" i="1"/>
  <c r="G1550" i="1"/>
  <c r="I1550" i="1" s="1"/>
  <c r="D1550" i="1"/>
  <c r="C1550" i="1"/>
  <c r="D1549" i="1"/>
  <c r="C1549" i="1"/>
  <c r="D1548" i="1"/>
  <c r="C1548" i="1"/>
  <c r="H1548" i="1" s="1"/>
  <c r="D1547" i="1"/>
  <c r="D1546" i="1"/>
  <c r="C1546" i="1"/>
  <c r="H1546" i="1" s="1"/>
  <c r="D1545" i="1"/>
  <c r="C1545" i="1"/>
  <c r="D1544" i="1"/>
  <c r="C1544" i="1"/>
  <c r="H1544" i="1" s="1"/>
  <c r="D1543" i="1"/>
  <c r="C1543" i="1"/>
  <c r="D1542" i="1"/>
  <c r="C1542" i="1"/>
  <c r="H1542" i="1" s="1"/>
  <c r="D1541" i="1"/>
  <c r="C1541" i="1"/>
  <c r="C1540" i="1"/>
  <c r="D1536" i="1"/>
  <c r="C1536" i="1"/>
  <c r="H1535" i="1"/>
  <c r="D1535" i="1"/>
  <c r="C1535" i="1"/>
  <c r="G1535" i="1" s="1"/>
  <c r="D1534" i="1"/>
  <c r="H1534" i="1" s="1"/>
  <c r="C1534" i="1"/>
  <c r="G1534" i="1" s="1"/>
  <c r="D1533" i="1"/>
  <c r="C1533" i="1"/>
  <c r="D1532" i="1"/>
  <c r="C1532" i="1"/>
  <c r="H1531" i="1"/>
  <c r="D1531" i="1"/>
  <c r="C1531" i="1"/>
  <c r="H1530" i="1"/>
  <c r="D1530" i="1"/>
  <c r="C1530" i="1"/>
  <c r="G1530" i="1" s="1"/>
  <c r="D1529" i="1"/>
  <c r="C1529" i="1"/>
  <c r="D1528" i="1"/>
  <c r="C1528" i="1"/>
  <c r="H1527" i="1"/>
  <c r="D1527" i="1"/>
  <c r="C1527" i="1"/>
  <c r="G1527" i="1" s="1"/>
  <c r="H1526" i="1"/>
  <c r="D1526" i="1"/>
  <c r="C1526" i="1"/>
  <c r="G1526" i="1" s="1"/>
  <c r="C1525" i="1"/>
  <c r="H1524" i="1"/>
  <c r="D1524" i="1"/>
  <c r="C1524" i="1"/>
  <c r="G1524" i="1" s="1"/>
  <c r="H1523" i="1"/>
  <c r="D1523" i="1"/>
  <c r="C1523" i="1"/>
  <c r="G1523" i="1" s="1"/>
  <c r="D1522" i="1"/>
  <c r="C1522" i="1"/>
  <c r="D1521" i="1"/>
  <c r="C1521" i="1"/>
  <c r="H1520" i="1"/>
  <c r="D1520" i="1"/>
  <c r="C1520" i="1"/>
  <c r="G1520" i="1" s="1"/>
  <c r="H1519" i="1"/>
  <c r="D1519" i="1"/>
  <c r="C1519" i="1"/>
  <c r="G1519" i="1" s="1"/>
  <c r="D1518" i="1"/>
  <c r="C1518" i="1"/>
  <c r="D1517" i="1"/>
  <c r="C1517" i="1"/>
  <c r="H1516" i="1"/>
  <c r="D1516" i="1"/>
  <c r="C1516" i="1"/>
  <c r="G1516" i="1" s="1"/>
  <c r="H1515" i="1"/>
  <c r="D1515" i="1"/>
  <c r="C1515" i="1"/>
  <c r="G1515" i="1" s="1"/>
  <c r="C1514" i="1"/>
  <c r="D1513" i="1"/>
  <c r="H1513" i="1" s="1"/>
  <c r="C1513" i="1"/>
  <c r="H1512" i="1"/>
  <c r="D1512" i="1"/>
  <c r="C1512" i="1"/>
  <c r="D1511" i="1"/>
  <c r="C1511" i="1"/>
  <c r="C1510" i="1"/>
  <c r="D1509" i="1"/>
  <c r="H1509" i="1" s="1"/>
  <c r="C1509" i="1"/>
  <c r="D1508" i="1"/>
  <c r="C1508" i="1"/>
  <c r="D1507" i="1"/>
  <c r="C1507" i="1"/>
  <c r="H1506" i="1"/>
  <c r="D1506" i="1"/>
  <c r="C1506" i="1"/>
  <c r="G1506" i="1" s="1"/>
  <c r="D1505" i="1"/>
  <c r="H1505" i="1" s="1"/>
  <c r="C1505" i="1"/>
  <c r="D1504" i="1"/>
  <c r="C1504" i="1"/>
  <c r="C1503" i="1"/>
  <c r="H1502" i="1"/>
  <c r="D1502" i="1"/>
  <c r="C1502" i="1"/>
  <c r="G1502" i="1" s="1"/>
  <c r="H1501" i="1"/>
  <c r="D1501" i="1"/>
  <c r="C1501" i="1"/>
  <c r="G1501" i="1" s="1"/>
  <c r="D1500" i="1"/>
  <c r="C1500" i="1"/>
  <c r="D1499" i="1"/>
  <c r="C1499" i="1"/>
  <c r="H1498" i="1"/>
  <c r="D1498" i="1"/>
  <c r="C1498" i="1"/>
  <c r="G1498" i="1" s="1"/>
  <c r="H1497" i="1"/>
  <c r="D1497" i="1"/>
  <c r="C1497" i="1"/>
  <c r="G1497" i="1" s="1"/>
  <c r="D1496" i="1"/>
  <c r="C1496" i="1"/>
  <c r="D1495" i="1"/>
  <c r="C1495" i="1"/>
  <c r="H1494" i="1"/>
  <c r="D1494" i="1"/>
  <c r="C1494" i="1"/>
  <c r="G1494" i="1" s="1"/>
  <c r="H1493" i="1"/>
  <c r="D1493" i="1"/>
  <c r="C1493" i="1"/>
  <c r="G1493" i="1" s="1"/>
  <c r="D1492" i="1"/>
  <c r="C1492" i="1"/>
  <c r="D1491" i="1"/>
  <c r="C1491" i="1"/>
  <c r="H1490" i="1"/>
  <c r="C1490" i="1"/>
  <c r="D1489" i="1"/>
  <c r="C1489" i="1"/>
  <c r="D1488" i="1"/>
  <c r="C1488" i="1"/>
  <c r="H1487" i="1"/>
  <c r="D1487" i="1"/>
  <c r="C1487" i="1"/>
  <c r="G1487" i="1" s="1"/>
  <c r="H1486" i="1"/>
  <c r="D1486" i="1"/>
  <c r="C1486" i="1"/>
  <c r="G1486" i="1" s="1"/>
  <c r="C1485" i="1"/>
  <c r="D1484" i="1"/>
  <c r="H1484" i="1" s="1"/>
  <c r="C1484" i="1"/>
  <c r="H1483" i="1"/>
  <c r="D1483" i="1"/>
  <c r="C1483" i="1"/>
  <c r="G1483" i="1" s="1"/>
  <c r="D1482" i="1"/>
  <c r="C1482" i="1"/>
  <c r="D1481" i="1"/>
  <c r="C1481" i="1"/>
  <c r="D1480" i="1"/>
  <c r="H1480" i="1" s="1"/>
  <c r="C1480" i="1"/>
  <c r="H1479" i="1"/>
  <c r="D1479" i="1"/>
  <c r="C1479" i="1"/>
  <c r="C1478" i="1"/>
  <c r="D1477" i="1"/>
  <c r="C1477" i="1"/>
  <c r="H1476" i="1"/>
  <c r="D1476" i="1"/>
  <c r="C1476" i="1"/>
  <c r="G1476" i="1" s="1"/>
  <c r="H1475" i="1"/>
  <c r="D1475" i="1"/>
  <c r="C1475" i="1"/>
  <c r="G1475" i="1" s="1"/>
  <c r="D1474" i="1"/>
  <c r="C1474" i="1"/>
  <c r="D1473" i="1"/>
  <c r="C1473" i="1"/>
  <c r="D1472" i="1"/>
  <c r="H1472" i="1" s="1"/>
  <c r="C1472" i="1"/>
  <c r="C1471" i="1"/>
  <c r="D1470" i="1"/>
  <c r="C1470" i="1"/>
  <c r="H1469" i="1"/>
  <c r="D1469" i="1"/>
  <c r="C1469" i="1"/>
  <c r="G1469" i="1" s="1"/>
  <c r="H1468" i="1"/>
  <c r="D1468" i="1"/>
  <c r="C1468" i="1"/>
  <c r="G1468" i="1" s="1"/>
  <c r="D1467" i="1"/>
  <c r="C1467" i="1"/>
  <c r="D1466" i="1"/>
  <c r="C1466" i="1"/>
  <c r="H1465" i="1"/>
  <c r="D1465" i="1"/>
  <c r="C1465" i="1"/>
  <c r="G1465" i="1" s="1"/>
  <c r="H1464" i="1"/>
  <c r="D1464" i="1"/>
  <c r="C1464" i="1"/>
  <c r="G1464" i="1" s="1"/>
  <c r="D1463" i="1"/>
  <c r="C1463" i="1"/>
  <c r="D1462" i="1"/>
  <c r="C1462" i="1"/>
  <c r="H1461" i="1"/>
  <c r="D1461" i="1"/>
  <c r="C1461" i="1"/>
  <c r="G1461" i="1" s="1"/>
  <c r="H1460" i="1"/>
  <c r="D1460" i="1"/>
  <c r="C1460" i="1"/>
  <c r="G1460" i="1" s="1"/>
  <c r="D1459" i="1"/>
  <c r="C1459" i="1"/>
  <c r="D1458" i="1"/>
  <c r="C1458" i="1"/>
  <c r="H1457" i="1"/>
  <c r="D1457" i="1"/>
  <c r="C1457" i="1"/>
  <c r="G1457" i="1" s="1"/>
  <c r="H1456" i="1"/>
  <c r="D1456" i="1"/>
  <c r="C1456" i="1"/>
  <c r="G1456" i="1" s="1"/>
  <c r="D1455" i="1"/>
  <c r="C1455" i="1"/>
  <c r="D1454" i="1"/>
  <c r="C1454" i="1"/>
  <c r="H1453" i="1"/>
  <c r="D1453" i="1"/>
  <c r="C1453" i="1"/>
  <c r="G1453" i="1" s="1"/>
  <c r="H1452" i="1"/>
  <c r="D1452" i="1"/>
  <c r="C1452" i="1"/>
  <c r="G1452" i="1" s="1"/>
  <c r="D1451" i="1"/>
  <c r="C1451" i="1"/>
  <c r="D1450" i="1"/>
  <c r="C1450" i="1"/>
  <c r="H1449" i="1"/>
  <c r="D1449" i="1"/>
  <c r="C1449" i="1"/>
  <c r="G1449" i="1" s="1"/>
  <c r="H1448" i="1"/>
  <c r="D1448" i="1"/>
  <c r="C1448" i="1"/>
  <c r="G1448" i="1" s="1"/>
  <c r="D1447" i="1"/>
  <c r="C1447" i="1"/>
  <c r="D1446" i="1"/>
  <c r="C1446" i="1"/>
  <c r="H1445" i="1"/>
  <c r="D1445" i="1"/>
  <c r="C1445" i="1"/>
  <c r="G1445" i="1" s="1"/>
  <c r="H1444" i="1"/>
  <c r="D1444" i="1"/>
  <c r="C1444" i="1"/>
  <c r="G1444" i="1" s="1"/>
  <c r="D1443" i="1"/>
  <c r="C1443" i="1"/>
  <c r="D1442" i="1"/>
  <c r="C1442" i="1"/>
  <c r="H1441" i="1"/>
  <c r="D1441" i="1"/>
  <c r="C1441" i="1"/>
  <c r="G1441" i="1" s="1"/>
  <c r="H1440" i="1"/>
  <c r="D1440" i="1"/>
  <c r="C1440" i="1"/>
  <c r="G1440" i="1" s="1"/>
  <c r="D1439" i="1"/>
  <c r="C1439" i="1"/>
  <c r="D1438" i="1"/>
  <c r="C1438" i="1"/>
  <c r="H1437" i="1"/>
  <c r="D1437" i="1"/>
  <c r="C1437" i="1"/>
  <c r="G1437" i="1" s="1"/>
  <c r="D1436" i="1"/>
  <c r="H1436" i="1" s="1"/>
  <c r="C1436" i="1"/>
  <c r="G1436" i="1" s="1"/>
  <c r="D1435" i="1"/>
  <c r="C1435" i="1"/>
  <c r="D1434" i="1"/>
  <c r="C1434" i="1"/>
  <c r="H1433" i="1"/>
  <c r="D1433" i="1"/>
  <c r="C1433" i="1"/>
  <c r="G1433" i="1" s="1"/>
  <c r="C1432" i="1"/>
  <c r="C1431" i="1"/>
  <c r="D1430" i="1"/>
  <c r="H1430" i="1" s="1"/>
  <c r="C1430" i="1"/>
  <c r="G1430" i="1" s="1"/>
  <c r="D1429" i="1"/>
  <c r="C1429" i="1"/>
  <c r="D1428" i="1"/>
  <c r="C1428" i="1"/>
  <c r="H1427" i="1"/>
  <c r="D1427" i="1"/>
  <c r="C1427" i="1"/>
  <c r="G1427" i="1" s="1"/>
  <c r="H1426" i="1"/>
  <c r="D1426" i="1"/>
  <c r="C1426" i="1"/>
  <c r="D1425" i="1"/>
  <c r="C1425" i="1"/>
  <c r="D1424" i="1"/>
  <c r="C1424" i="1"/>
  <c r="H1423" i="1"/>
  <c r="D1423" i="1"/>
  <c r="C1423" i="1"/>
  <c r="G1423" i="1" s="1"/>
  <c r="H1422" i="1"/>
  <c r="D1422" i="1"/>
  <c r="C1422" i="1"/>
  <c r="G1422" i="1" s="1"/>
  <c r="D1421" i="1"/>
  <c r="C1421" i="1"/>
  <c r="D1420" i="1"/>
  <c r="C1420" i="1"/>
  <c r="H1419" i="1"/>
  <c r="D1419" i="1"/>
  <c r="C1419" i="1"/>
  <c r="G1419" i="1" s="1"/>
  <c r="H1418" i="1"/>
  <c r="D1418" i="1"/>
  <c r="C1418" i="1"/>
  <c r="G1418" i="1" s="1"/>
  <c r="D1417" i="1"/>
  <c r="C1417" i="1"/>
  <c r="D1416" i="1"/>
  <c r="C1416" i="1"/>
  <c r="D1415" i="1"/>
  <c r="H1415" i="1" s="1"/>
  <c r="C1415" i="1"/>
  <c r="H1414" i="1"/>
  <c r="D1414" i="1"/>
  <c r="C1414" i="1"/>
  <c r="G1414" i="1" s="1"/>
  <c r="D1413" i="1"/>
  <c r="C1413" i="1"/>
  <c r="D1412" i="1"/>
  <c r="C1412" i="1"/>
  <c r="H1411" i="1"/>
  <c r="D1411" i="1"/>
  <c r="C1411" i="1"/>
  <c r="G1411" i="1" s="1"/>
  <c r="H1410" i="1"/>
  <c r="D1410" i="1"/>
  <c r="C1410" i="1"/>
  <c r="G1410" i="1" s="1"/>
  <c r="D1409" i="1"/>
  <c r="C1409" i="1"/>
  <c r="D1408" i="1"/>
  <c r="C1408" i="1"/>
  <c r="H1407" i="1"/>
  <c r="D1407" i="1"/>
  <c r="C1407" i="1"/>
  <c r="G1407" i="1" s="1"/>
  <c r="C1406" i="1"/>
  <c r="G1406" i="1" s="1"/>
  <c r="D1405" i="1"/>
  <c r="C1405" i="1"/>
  <c r="H1404" i="1"/>
  <c r="D1404" i="1"/>
  <c r="C1404" i="1"/>
  <c r="H1403" i="1"/>
  <c r="D1403" i="1"/>
  <c r="C1403" i="1"/>
  <c r="D1402" i="1"/>
  <c r="C1402" i="1"/>
  <c r="H1400" i="1"/>
  <c r="D1400" i="1"/>
  <c r="C1400" i="1"/>
  <c r="G1400" i="1" s="1"/>
  <c r="D1399" i="1"/>
  <c r="C1399" i="1"/>
  <c r="D1398" i="1"/>
  <c r="C1398" i="1"/>
  <c r="H1397" i="1"/>
  <c r="D1397" i="1"/>
  <c r="C1397" i="1"/>
  <c r="G1397" i="1" s="1"/>
  <c r="H1396" i="1"/>
  <c r="D1396" i="1"/>
  <c r="C1396" i="1"/>
  <c r="G1396" i="1" s="1"/>
  <c r="D1395" i="1"/>
  <c r="C1395" i="1"/>
  <c r="D1394" i="1"/>
  <c r="C1394" i="1"/>
  <c r="H1393" i="1"/>
  <c r="D1393" i="1"/>
  <c r="C1393" i="1"/>
  <c r="G1393" i="1" s="1"/>
  <c r="H1392" i="1"/>
  <c r="D1392" i="1"/>
  <c r="C1392" i="1"/>
  <c r="G1392" i="1" s="1"/>
  <c r="D1391" i="1"/>
  <c r="C1391" i="1"/>
  <c r="D1390" i="1"/>
  <c r="C1390" i="1"/>
  <c r="H1389" i="1"/>
  <c r="D1389" i="1"/>
  <c r="C1389" i="1"/>
  <c r="D1388" i="1"/>
  <c r="C1388" i="1"/>
  <c r="G1388" i="1" s="1"/>
  <c r="D1387" i="1"/>
  <c r="C1387" i="1"/>
  <c r="D1386" i="1"/>
  <c r="C1386" i="1"/>
  <c r="D1385" i="1"/>
  <c r="C1385" i="1"/>
  <c r="D1384" i="1"/>
  <c r="C1384" i="1"/>
  <c r="G1384" i="1" s="1"/>
  <c r="D1383" i="1"/>
  <c r="C1383" i="1"/>
  <c r="D1382" i="1"/>
  <c r="C1382" i="1"/>
  <c r="H1381" i="1"/>
  <c r="D1381" i="1"/>
  <c r="C1381" i="1"/>
  <c r="G1381" i="1" s="1"/>
  <c r="H1380" i="1"/>
  <c r="D1380" i="1"/>
  <c r="C1380" i="1"/>
  <c r="G1380" i="1" s="1"/>
  <c r="D1379" i="1"/>
  <c r="C1379" i="1"/>
  <c r="D1378" i="1"/>
  <c r="C1378" i="1"/>
  <c r="H1377" i="1"/>
  <c r="D1377" i="1"/>
  <c r="C1377" i="1"/>
  <c r="G1377" i="1" s="1"/>
  <c r="H1376" i="1"/>
  <c r="D1376" i="1"/>
  <c r="C1376" i="1"/>
  <c r="G1376" i="1" s="1"/>
  <c r="D1375" i="1"/>
  <c r="C1375" i="1"/>
  <c r="D1374" i="1"/>
  <c r="C1374" i="1"/>
  <c r="H1373" i="1"/>
  <c r="D1373" i="1"/>
  <c r="C1373" i="1"/>
  <c r="G1373" i="1" s="1"/>
  <c r="D1372" i="1"/>
  <c r="H1372" i="1" s="1"/>
  <c r="C1372" i="1"/>
  <c r="D1371" i="1"/>
  <c r="C1371" i="1"/>
  <c r="D1370" i="1"/>
  <c r="C1370" i="1"/>
  <c r="H1369" i="1"/>
  <c r="D1369" i="1"/>
  <c r="C1369" i="1"/>
  <c r="G1369" i="1" s="1"/>
  <c r="H1368" i="1"/>
  <c r="D1368" i="1"/>
  <c r="C1368" i="1"/>
  <c r="G1368" i="1" s="1"/>
  <c r="D1367" i="1"/>
  <c r="C1367" i="1"/>
  <c r="D1366" i="1"/>
  <c r="C1366" i="1"/>
  <c r="H1365" i="1"/>
  <c r="D1365" i="1"/>
  <c r="C1365" i="1"/>
  <c r="G1365" i="1" s="1"/>
  <c r="H1364" i="1"/>
  <c r="D1364" i="1"/>
  <c r="C1364" i="1"/>
  <c r="G1364" i="1" s="1"/>
  <c r="D1363" i="1"/>
  <c r="C1363" i="1"/>
  <c r="D1362" i="1"/>
  <c r="C1362" i="1"/>
  <c r="H1361" i="1"/>
  <c r="D1361" i="1"/>
  <c r="C1361" i="1"/>
  <c r="G1361" i="1" s="1"/>
  <c r="H1360" i="1"/>
  <c r="D1360" i="1"/>
  <c r="C1360" i="1"/>
  <c r="G1360" i="1" s="1"/>
  <c r="D1359" i="1"/>
  <c r="C1359" i="1"/>
  <c r="D1358" i="1"/>
  <c r="C1358" i="1"/>
  <c r="H1357" i="1"/>
  <c r="D1357" i="1"/>
  <c r="C1357" i="1"/>
  <c r="G1357" i="1" s="1"/>
  <c r="H1356" i="1"/>
  <c r="D1356" i="1"/>
  <c r="C1356" i="1"/>
  <c r="G1356" i="1" s="1"/>
  <c r="D1355" i="1"/>
  <c r="C1355" i="1"/>
  <c r="D1354" i="1"/>
  <c r="C1354" i="1"/>
  <c r="H1353" i="1"/>
  <c r="D1353" i="1"/>
  <c r="C1353" i="1"/>
  <c r="G1353" i="1" s="1"/>
  <c r="H1352" i="1"/>
  <c r="D1352" i="1"/>
  <c r="C1352" i="1"/>
  <c r="G1352" i="1" s="1"/>
  <c r="D1351" i="1"/>
  <c r="C1351" i="1"/>
  <c r="D1350" i="1"/>
  <c r="C1350" i="1"/>
  <c r="H1349" i="1"/>
  <c r="D1349" i="1"/>
  <c r="C1349" i="1"/>
  <c r="G1349" i="1" s="1"/>
  <c r="H1348" i="1"/>
  <c r="D1348" i="1"/>
  <c r="C1348" i="1"/>
  <c r="G1348" i="1" s="1"/>
  <c r="D1347" i="1"/>
  <c r="C1347" i="1"/>
  <c r="D1346" i="1"/>
  <c r="C1346" i="1"/>
  <c r="H1345" i="1"/>
  <c r="D1345" i="1"/>
  <c r="C1345" i="1"/>
  <c r="G1345" i="1" s="1"/>
  <c r="H1344" i="1"/>
  <c r="D1344" i="1"/>
  <c r="C1344" i="1"/>
  <c r="G1344" i="1" s="1"/>
  <c r="D1343" i="1"/>
  <c r="C1343" i="1"/>
  <c r="D1342" i="1"/>
  <c r="C1342" i="1"/>
  <c r="H1341" i="1"/>
  <c r="D1341" i="1"/>
  <c r="C1341" i="1"/>
  <c r="D1340" i="1"/>
  <c r="H1340" i="1" s="1"/>
  <c r="C1340" i="1"/>
  <c r="D1339" i="1"/>
  <c r="C1339" i="1"/>
  <c r="D1338" i="1"/>
  <c r="C1338" i="1"/>
  <c r="H1337" i="1"/>
  <c r="D1337" i="1"/>
  <c r="C1337" i="1"/>
  <c r="G1337" i="1" s="1"/>
  <c r="H1336" i="1"/>
  <c r="D1336" i="1"/>
  <c r="C1336" i="1"/>
  <c r="G1336" i="1" s="1"/>
  <c r="D1335" i="1"/>
  <c r="C1335" i="1"/>
  <c r="D1334" i="1"/>
  <c r="C1334" i="1"/>
  <c r="H1333" i="1"/>
  <c r="D1333" i="1"/>
  <c r="C1333" i="1"/>
  <c r="G1333" i="1" s="1"/>
  <c r="H1332" i="1"/>
  <c r="D1332" i="1"/>
  <c r="C1332" i="1"/>
  <c r="G1332" i="1" s="1"/>
  <c r="D1331" i="1"/>
  <c r="C1331" i="1"/>
  <c r="D1330" i="1"/>
  <c r="C1330" i="1"/>
  <c r="H1329" i="1"/>
  <c r="D1329" i="1"/>
  <c r="C1329" i="1"/>
  <c r="G1329" i="1" s="1"/>
  <c r="H1328" i="1"/>
  <c r="D1328" i="1"/>
  <c r="C1328" i="1"/>
  <c r="G1328" i="1" s="1"/>
  <c r="D1327" i="1"/>
  <c r="C1327" i="1"/>
  <c r="D1326" i="1"/>
  <c r="C1326" i="1"/>
  <c r="H1325" i="1"/>
  <c r="D1325" i="1"/>
  <c r="C1325" i="1"/>
  <c r="G1325" i="1" s="1"/>
  <c r="H1324" i="1"/>
  <c r="D1324" i="1"/>
  <c r="C1324" i="1"/>
  <c r="G1324" i="1" s="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D1308" i="1"/>
  <c r="G1308" i="1" s="1"/>
  <c r="C1308" i="1"/>
  <c r="H1307" i="1"/>
  <c r="G1307" i="1"/>
  <c r="D1307" i="1"/>
  <c r="C1307" i="1"/>
  <c r="D1306" i="1"/>
  <c r="H1306" i="1" s="1"/>
  <c r="C1306" i="1"/>
  <c r="D1305" i="1"/>
  <c r="H1305" i="1" s="1"/>
  <c r="C1305" i="1"/>
  <c r="H1304" i="1"/>
  <c r="G1304" i="1"/>
  <c r="D1304" i="1"/>
  <c r="C1304" i="1"/>
  <c r="D1303" i="1"/>
  <c r="H1303" i="1" s="1"/>
  <c r="C1303" i="1"/>
  <c r="D1302" i="1"/>
  <c r="H1302" i="1" s="1"/>
  <c r="C1302" i="1"/>
  <c r="C1301" i="1"/>
  <c r="C1300" i="1"/>
  <c r="D1299" i="1"/>
  <c r="C1299" i="1"/>
  <c r="D1298" i="1"/>
  <c r="C1298" i="1"/>
  <c r="G1298" i="1" s="1"/>
  <c r="H1297" i="1"/>
  <c r="D1297" i="1"/>
  <c r="C1297" i="1"/>
  <c r="G1297" i="1" s="1"/>
  <c r="H1296" i="1"/>
  <c r="D1296" i="1"/>
  <c r="C1296" i="1"/>
  <c r="G1296" i="1" s="1"/>
  <c r="D1295" i="1"/>
  <c r="C1295" i="1"/>
  <c r="D1294" i="1"/>
  <c r="C1294" i="1"/>
  <c r="G1294" i="1" s="1"/>
  <c r="H1293" i="1"/>
  <c r="D1293" i="1"/>
  <c r="C1293" i="1"/>
  <c r="G1293" i="1" s="1"/>
  <c r="H1292" i="1"/>
  <c r="D1292" i="1"/>
  <c r="C1292" i="1"/>
  <c r="G1292" i="1" s="1"/>
  <c r="D1291" i="1"/>
  <c r="C1291" i="1"/>
  <c r="D1290" i="1"/>
  <c r="C1290" i="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H1281" i="1"/>
  <c r="D1281" i="1"/>
  <c r="C1281" i="1"/>
  <c r="G1281" i="1" s="1"/>
  <c r="H1280" i="1"/>
  <c r="D1280" i="1"/>
  <c r="C1280" i="1"/>
  <c r="G1280" i="1" s="1"/>
  <c r="D1279" i="1"/>
  <c r="C1279" i="1"/>
  <c r="D1278" i="1"/>
  <c r="H1277" i="1"/>
  <c r="D1277" i="1"/>
  <c r="C1277" i="1"/>
  <c r="G1277" i="1" s="1"/>
  <c r="H1276" i="1"/>
  <c r="D1276" i="1"/>
  <c r="C1276" i="1"/>
  <c r="G1276" i="1" s="1"/>
  <c r="D1275" i="1"/>
  <c r="C1275" i="1"/>
  <c r="D1274" i="1"/>
  <c r="C1274" i="1"/>
  <c r="G1274" i="1" s="1"/>
  <c r="H1273" i="1"/>
  <c r="D1273" i="1"/>
  <c r="C1273" i="1"/>
  <c r="G1273" i="1" s="1"/>
  <c r="H1272" i="1"/>
  <c r="D1272" i="1"/>
  <c r="C1272" i="1"/>
  <c r="G1272" i="1" s="1"/>
  <c r="D1271" i="1"/>
  <c r="C1271" i="1"/>
  <c r="D1270" i="1"/>
  <c r="C1270" i="1"/>
  <c r="G1270" i="1" s="1"/>
  <c r="H1269" i="1"/>
  <c r="D1269" i="1"/>
  <c r="C1269" i="1"/>
  <c r="G1269" i="1" s="1"/>
  <c r="H1268" i="1"/>
  <c r="C1268" i="1"/>
  <c r="G1268" i="1" s="1"/>
  <c r="G1267" i="1"/>
  <c r="D1267" i="1"/>
  <c r="H1267" i="1" s="1"/>
  <c r="C1267" i="1"/>
  <c r="D1266" i="1"/>
  <c r="H1266" i="1" s="1"/>
  <c r="C1266" i="1"/>
  <c r="D1265" i="1"/>
  <c r="H1265" i="1" s="1"/>
  <c r="C1265" i="1"/>
  <c r="D1264" i="1"/>
  <c r="H1264" i="1" s="1"/>
  <c r="C1264" i="1"/>
  <c r="H1263" i="1"/>
  <c r="G1263" i="1"/>
  <c r="D1263" i="1"/>
  <c r="C1263" i="1"/>
  <c r="H1262" i="1"/>
  <c r="G1262" i="1"/>
  <c r="D1262" i="1"/>
  <c r="C1262" i="1"/>
  <c r="H1261" i="1"/>
  <c r="D1261" i="1"/>
  <c r="G1261" i="1" s="1"/>
  <c r="C1261" i="1"/>
  <c r="C1260" i="1"/>
  <c r="H1258" i="1"/>
  <c r="D1258" i="1"/>
  <c r="G1258" i="1" s="1"/>
  <c r="C1258" i="1"/>
  <c r="G1257" i="1"/>
  <c r="D1257" i="1"/>
  <c r="H1257" i="1" s="1"/>
  <c r="C1257" i="1"/>
  <c r="C1256" i="1"/>
  <c r="H1254" i="1"/>
  <c r="G1254" i="1"/>
  <c r="D1254" i="1"/>
  <c r="C1254" i="1"/>
  <c r="H1253" i="1"/>
  <c r="G1253" i="1"/>
  <c r="D1253" i="1"/>
  <c r="C1253" i="1"/>
  <c r="C1252" i="1"/>
  <c r="H1252" i="1" s="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G1240" i="1" s="1"/>
  <c r="H1239" i="1"/>
  <c r="D1239" i="1"/>
  <c r="C1239" i="1"/>
  <c r="G1239" i="1" s="1"/>
  <c r="H1238" i="1"/>
  <c r="D1238" i="1"/>
  <c r="C1238" i="1"/>
  <c r="G1238" i="1" s="1"/>
  <c r="D1237" i="1"/>
  <c r="C1237" i="1"/>
  <c r="D1236" i="1"/>
  <c r="C1236" i="1"/>
  <c r="G1236" i="1" s="1"/>
  <c r="H1235" i="1"/>
  <c r="D1235" i="1"/>
  <c r="C1235" i="1"/>
  <c r="G1235" i="1" s="1"/>
  <c r="H1234" i="1"/>
  <c r="D1234" i="1"/>
  <c r="C1234" i="1"/>
  <c r="G1234" i="1" s="1"/>
  <c r="D1233" i="1"/>
  <c r="C1233" i="1"/>
  <c r="D1232" i="1"/>
  <c r="C1232" i="1"/>
  <c r="G1232" i="1" s="1"/>
  <c r="H1231" i="1"/>
  <c r="D1231" i="1"/>
  <c r="C1231" i="1"/>
  <c r="G1231" i="1" s="1"/>
  <c r="H1230" i="1"/>
  <c r="D1230" i="1"/>
  <c r="C1230" i="1"/>
  <c r="G1230" i="1" s="1"/>
  <c r="D1229" i="1"/>
  <c r="C1229" i="1"/>
  <c r="D1228" i="1"/>
  <c r="C1228" i="1"/>
  <c r="G1228" i="1" s="1"/>
  <c r="H1227" i="1"/>
  <c r="D1227" i="1"/>
  <c r="C1227" i="1"/>
  <c r="G1227" i="1" s="1"/>
  <c r="H1226" i="1"/>
  <c r="D1226" i="1"/>
  <c r="C1226" i="1"/>
  <c r="G1226" i="1" s="1"/>
  <c r="D1225" i="1"/>
  <c r="C1225"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2" i="1"/>
  <c r="G1202" i="1"/>
  <c r="D1202" i="1"/>
  <c r="C1202" i="1"/>
  <c r="D1201" i="1"/>
  <c r="H1201" i="1" s="1"/>
  <c r="C1201" i="1"/>
  <c r="H1200" i="1"/>
  <c r="G1200" i="1"/>
  <c r="D1200" i="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H1188" i="1"/>
  <c r="D1188" i="1"/>
  <c r="G1188" i="1" s="1"/>
  <c r="C1188" i="1"/>
  <c r="H1187" i="1"/>
  <c r="G1187" i="1"/>
  <c r="D1187" i="1"/>
  <c r="C1187" i="1"/>
  <c r="H1186" i="1"/>
  <c r="G1186" i="1"/>
  <c r="D1186" i="1"/>
  <c r="C1186" i="1"/>
  <c r="C1185" i="1"/>
  <c r="D1184" i="1"/>
  <c r="H1184" i="1" s="1"/>
  <c r="C1184" i="1"/>
  <c r="H1183" i="1"/>
  <c r="G1183" i="1"/>
  <c r="D1183" i="1"/>
  <c r="C1183" i="1"/>
  <c r="D1179" i="1"/>
  <c r="C1179" i="1"/>
  <c r="D1178" i="1"/>
  <c r="C1178" i="1"/>
  <c r="G1178" i="1" s="1"/>
  <c r="H1177" i="1"/>
  <c r="D1177" i="1"/>
  <c r="C1177" i="1"/>
  <c r="G1177" i="1" s="1"/>
  <c r="H1176" i="1"/>
  <c r="D1176" i="1"/>
  <c r="C1176" i="1"/>
  <c r="G1176" i="1" s="1"/>
  <c r="D1175" i="1"/>
  <c r="C1175" i="1"/>
  <c r="D1174" i="1"/>
  <c r="C1174" i="1"/>
  <c r="G1174" i="1" s="1"/>
  <c r="H1173" i="1"/>
  <c r="D1173" i="1"/>
  <c r="C1173" i="1"/>
  <c r="G1173" i="1" s="1"/>
  <c r="H1172" i="1"/>
  <c r="D1172" i="1"/>
  <c r="C1172" i="1"/>
  <c r="G1172" i="1" s="1"/>
  <c r="D1171" i="1"/>
  <c r="C1171" i="1"/>
  <c r="D1170" i="1"/>
  <c r="C1170" i="1"/>
  <c r="G1170" i="1" s="1"/>
  <c r="H1169" i="1"/>
  <c r="D1169" i="1"/>
  <c r="C1169" i="1"/>
  <c r="H1168" i="1"/>
  <c r="D1168" i="1"/>
  <c r="C1168" i="1"/>
  <c r="G1168" i="1" s="1"/>
  <c r="D1167" i="1"/>
  <c r="C1167" i="1"/>
  <c r="D1166" i="1"/>
  <c r="C1166" i="1"/>
  <c r="G1166" i="1" s="1"/>
  <c r="D1165" i="1"/>
  <c r="H1165" i="1" s="1"/>
  <c r="C1165" i="1"/>
  <c r="D1164" i="1"/>
  <c r="H1164" i="1" s="1"/>
  <c r="C1164" i="1"/>
  <c r="G1164" i="1" s="1"/>
  <c r="D1163" i="1"/>
  <c r="C1163" i="1"/>
  <c r="D1162" i="1"/>
  <c r="C1162" i="1"/>
  <c r="G1162" i="1" s="1"/>
  <c r="H1161" i="1"/>
  <c r="D1161" i="1"/>
  <c r="C1161" i="1"/>
  <c r="G1161" i="1" s="1"/>
  <c r="H1160" i="1"/>
  <c r="D1160" i="1"/>
  <c r="C1160" i="1"/>
  <c r="G1160" i="1" s="1"/>
  <c r="D1159" i="1"/>
  <c r="C1159" i="1"/>
  <c r="D1158" i="1"/>
  <c r="C1158" i="1"/>
  <c r="G1158" i="1" s="1"/>
  <c r="H1157" i="1"/>
  <c r="D1157" i="1"/>
  <c r="C1157" i="1"/>
  <c r="G1157" i="1" s="1"/>
  <c r="H1156" i="1"/>
  <c r="D1156" i="1"/>
  <c r="C1156" i="1"/>
  <c r="G1156" i="1" s="1"/>
  <c r="D1155" i="1"/>
  <c r="C1155" i="1"/>
  <c r="D1154" i="1"/>
  <c r="C1154" i="1"/>
  <c r="G1154" i="1" s="1"/>
  <c r="H1153" i="1"/>
  <c r="D1153" i="1"/>
  <c r="C1153" i="1"/>
  <c r="G1153" i="1" s="1"/>
  <c r="C1152" i="1"/>
  <c r="D1151" i="1"/>
  <c r="C1151" i="1"/>
  <c r="D1150" i="1"/>
  <c r="C1150" i="1"/>
  <c r="G1150" i="1" s="1"/>
  <c r="H1149" i="1"/>
  <c r="D1149" i="1"/>
  <c r="C1149" i="1"/>
  <c r="G1149" i="1" s="1"/>
  <c r="H1148" i="1"/>
  <c r="D1148" i="1"/>
  <c r="C1148" i="1"/>
  <c r="G1148" i="1" s="1"/>
  <c r="D1147" i="1"/>
  <c r="C1147" i="1"/>
  <c r="D1146" i="1"/>
  <c r="C1146" i="1"/>
  <c r="G1146" i="1" s="1"/>
  <c r="D1145" i="1"/>
  <c r="H1145" i="1" s="1"/>
  <c r="C1145" i="1"/>
  <c r="G1145" i="1" s="1"/>
  <c r="H1144" i="1"/>
  <c r="D1144" i="1"/>
  <c r="C1144" i="1"/>
  <c r="G1144" i="1" s="1"/>
  <c r="D1143" i="1"/>
  <c r="C1143" i="1"/>
  <c r="D1142" i="1"/>
  <c r="C1142" i="1"/>
  <c r="G1142" i="1" s="1"/>
  <c r="H1141" i="1"/>
  <c r="D1141" i="1"/>
  <c r="C1141" i="1"/>
  <c r="C1140" i="1"/>
  <c r="D1139" i="1"/>
  <c r="C1139" i="1"/>
  <c r="D1138" i="1"/>
  <c r="C1138" i="1"/>
  <c r="G1138" i="1" s="1"/>
  <c r="H1137" i="1"/>
  <c r="D1137" i="1"/>
  <c r="C1137" i="1"/>
  <c r="G1137" i="1" s="1"/>
  <c r="H1136" i="1"/>
  <c r="D1136" i="1"/>
  <c r="C1136" i="1"/>
  <c r="G1136" i="1" s="1"/>
  <c r="D1135" i="1"/>
  <c r="C1135" i="1"/>
  <c r="D1134" i="1"/>
  <c r="C1134" i="1"/>
  <c r="G1134" i="1" s="1"/>
  <c r="H1133" i="1"/>
  <c r="D1133" i="1"/>
  <c r="C1133" i="1"/>
  <c r="G1133" i="1" s="1"/>
  <c r="H1132" i="1"/>
  <c r="D1132" i="1"/>
  <c r="C1132" i="1"/>
  <c r="G1132" i="1" s="1"/>
  <c r="D1131" i="1"/>
  <c r="C1131" i="1"/>
  <c r="D1130" i="1"/>
  <c r="C1130" i="1"/>
  <c r="G1130" i="1" s="1"/>
  <c r="H1129" i="1"/>
  <c r="D1129" i="1"/>
  <c r="C1129" i="1"/>
  <c r="G1129" i="1" s="1"/>
  <c r="H1128" i="1"/>
  <c r="D1128" i="1"/>
  <c r="C1128" i="1"/>
  <c r="G1128" i="1" s="1"/>
  <c r="D1127" i="1"/>
  <c r="C1127" i="1"/>
  <c r="D1126" i="1"/>
  <c r="C1126" i="1"/>
  <c r="G1126" i="1" s="1"/>
  <c r="H1125" i="1"/>
  <c r="D1125" i="1"/>
  <c r="C1125" i="1"/>
  <c r="G1125" i="1" s="1"/>
  <c r="H1124" i="1"/>
  <c r="C1124" i="1"/>
  <c r="G1124" i="1" s="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D1095" i="1"/>
  <c r="H1095" i="1" s="1"/>
  <c r="C1095" i="1"/>
  <c r="D1094" i="1"/>
  <c r="H1094" i="1" s="1"/>
  <c r="C1094" i="1"/>
  <c r="D1093" i="1"/>
  <c r="H1093" i="1" s="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G1015" i="1" s="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D988" i="1"/>
  <c r="G988" i="1" s="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G973" i="1"/>
  <c r="D973" i="1"/>
  <c r="H973" i="1" s="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H844" i="1" s="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D667" i="1"/>
  <c r="G667" i="1" s="1"/>
  <c r="C667" i="1"/>
  <c r="H666" i="1"/>
  <c r="D666" i="1"/>
  <c r="G666" i="1" s="1"/>
  <c r="C666" i="1"/>
  <c r="H665" i="1"/>
  <c r="D665" i="1"/>
  <c r="G665" i="1" s="1"/>
  <c r="C665" i="1"/>
  <c r="H664" i="1"/>
  <c r="D664" i="1"/>
  <c r="G664" i="1" s="1"/>
  <c r="C664" i="1"/>
  <c r="H663" i="1"/>
  <c r="D663" i="1"/>
  <c r="G663" i="1" s="1"/>
  <c r="C663"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D652" i="1"/>
  <c r="G652" i="1" s="1"/>
  <c r="C652" i="1"/>
  <c r="D651" i="1"/>
  <c r="G651" i="1" s="1"/>
  <c r="C651" i="1"/>
  <c r="H650" i="1"/>
  <c r="D650" i="1"/>
  <c r="G650" i="1" s="1"/>
  <c r="C650" i="1"/>
  <c r="D649" i="1"/>
  <c r="G649" i="1" s="1"/>
  <c r="C649" i="1"/>
  <c r="D648" i="1"/>
  <c r="G648" i="1" s="1"/>
  <c r="C648" i="1"/>
  <c r="D647" i="1"/>
  <c r="G647" i="1" s="1"/>
  <c r="C647" i="1"/>
  <c r="H646" i="1"/>
  <c r="D646" i="1"/>
  <c r="G646" i="1" s="1"/>
  <c r="C646" i="1"/>
  <c r="H645" i="1"/>
  <c r="D645" i="1"/>
  <c r="G645" i="1" s="1"/>
  <c r="C645" i="1"/>
  <c r="C641"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G622" i="1"/>
  <c r="D622" i="1"/>
  <c r="H622" i="1" s="1"/>
  <c r="C622" i="1"/>
  <c r="G621" i="1"/>
  <c r="D621" i="1"/>
  <c r="H621" i="1" s="1"/>
  <c r="C621" i="1"/>
  <c r="G620" i="1"/>
  <c r="D620" i="1"/>
  <c r="H620" i="1" s="1"/>
  <c r="C620" i="1"/>
  <c r="D619" i="1"/>
  <c r="C619" i="1"/>
  <c r="G618" i="1"/>
  <c r="D618" i="1"/>
  <c r="H618" i="1" s="1"/>
  <c r="C618" i="1"/>
  <c r="G617" i="1"/>
  <c r="D617" i="1"/>
  <c r="H617" i="1" s="1"/>
  <c r="C617" i="1"/>
  <c r="D616" i="1"/>
  <c r="H616" i="1" s="1"/>
  <c r="C616" i="1"/>
  <c r="D615" i="1"/>
  <c r="C615" i="1"/>
  <c r="G614" i="1"/>
  <c r="D614" i="1"/>
  <c r="H614" i="1" s="1"/>
  <c r="C614" i="1"/>
  <c r="G613" i="1"/>
  <c r="D613" i="1"/>
  <c r="H613" i="1" s="1"/>
  <c r="C613" i="1"/>
  <c r="G612" i="1"/>
  <c r="D612" i="1"/>
  <c r="H612" i="1" s="1"/>
  <c r="C612" i="1"/>
  <c r="D611" i="1"/>
  <c r="C611" i="1"/>
  <c r="G610" i="1"/>
  <c r="D610" i="1"/>
  <c r="H610" i="1" s="1"/>
  <c r="C610" i="1"/>
  <c r="G609" i="1"/>
  <c r="D609" i="1"/>
  <c r="H609" i="1" s="1"/>
  <c r="C609" i="1"/>
  <c r="G608" i="1"/>
  <c r="D608" i="1"/>
  <c r="H608" i="1" s="1"/>
  <c r="C608" i="1"/>
  <c r="D607" i="1"/>
  <c r="C607" i="1"/>
  <c r="G606" i="1"/>
  <c r="D606" i="1"/>
  <c r="H606" i="1" s="1"/>
  <c r="C606" i="1"/>
  <c r="G605" i="1"/>
  <c r="D605" i="1"/>
  <c r="H605" i="1" s="1"/>
  <c r="C605" i="1"/>
  <c r="G604" i="1"/>
  <c r="D604" i="1"/>
  <c r="H604" i="1" s="1"/>
  <c r="C604" i="1"/>
  <c r="D603" i="1"/>
  <c r="C603" i="1"/>
  <c r="G602" i="1"/>
  <c r="D602" i="1"/>
  <c r="H602" i="1" s="1"/>
  <c r="C602" i="1"/>
  <c r="G601" i="1"/>
  <c r="D601" i="1"/>
  <c r="H601" i="1" s="1"/>
  <c r="C601" i="1"/>
  <c r="G600" i="1"/>
  <c r="D600" i="1"/>
  <c r="H600" i="1" s="1"/>
  <c r="C600" i="1"/>
  <c r="D599" i="1"/>
  <c r="C599" i="1"/>
  <c r="G598" i="1"/>
  <c r="D598" i="1"/>
  <c r="H598" i="1" s="1"/>
  <c r="C598" i="1"/>
  <c r="G597" i="1"/>
  <c r="D597" i="1"/>
  <c r="H597" i="1" s="1"/>
  <c r="C597" i="1"/>
  <c r="G596" i="1"/>
  <c r="D596" i="1"/>
  <c r="H596" i="1" s="1"/>
  <c r="C596" i="1"/>
  <c r="D595" i="1"/>
  <c r="C595" i="1"/>
  <c r="G594" i="1"/>
  <c r="D594" i="1"/>
  <c r="H594" i="1" s="1"/>
  <c r="C594" i="1"/>
  <c r="G593" i="1"/>
  <c r="D593" i="1"/>
  <c r="H593" i="1" s="1"/>
  <c r="C593" i="1"/>
  <c r="G592" i="1"/>
  <c r="D592" i="1"/>
  <c r="H592" i="1" s="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G528" i="1"/>
  <c r="D528" i="1"/>
  <c r="H528" i="1" s="1"/>
  <c r="C528" i="1"/>
  <c r="G527" i="1"/>
  <c r="D527" i="1"/>
  <c r="H527" i="1" s="1"/>
  <c r="C527" i="1"/>
  <c r="D526" i="1"/>
  <c r="C526" i="1"/>
  <c r="G525" i="1"/>
  <c r="D525" i="1"/>
  <c r="H525" i="1" s="1"/>
  <c r="C525" i="1"/>
  <c r="G524" i="1"/>
  <c r="D524" i="1"/>
  <c r="H524" i="1" s="1"/>
  <c r="C524" i="1"/>
  <c r="G523" i="1"/>
  <c r="D523" i="1"/>
  <c r="H523" i="1" s="1"/>
  <c r="C523" i="1"/>
  <c r="D522" i="1"/>
  <c r="C522" i="1"/>
  <c r="G521" i="1"/>
  <c r="D521" i="1"/>
  <c r="H521" i="1" s="1"/>
  <c r="C521" i="1"/>
  <c r="G520" i="1"/>
  <c r="D520" i="1"/>
  <c r="H520" i="1" s="1"/>
  <c r="C520" i="1"/>
  <c r="G519" i="1"/>
  <c r="D519" i="1"/>
  <c r="H519" i="1" s="1"/>
  <c r="C519" i="1"/>
  <c r="D518" i="1"/>
  <c r="C518" i="1"/>
  <c r="G517" i="1"/>
  <c r="D517" i="1"/>
  <c r="H517" i="1" s="1"/>
  <c r="C517" i="1"/>
  <c r="G516" i="1"/>
  <c r="D516" i="1"/>
  <c r="H516" i="1" s="1"/>
  <c r="C516" i="1"/>
  <c r="D515" i="1"/>
  <c r="G515" i="1" s="1"/>
  <c r="C515" i="1"/>
  <c r="D514" i="1"/>
  <c r="C514" i="1"/>
  <c r="D513" i="1"/>
  <c r="C513" i="1"/>
  <c r="G512" i="1"/>
  <c r="D512" i="1"/>
  <c r="C512" i="1"/>
  <c r="G511" i="1"/>
  <c r="D511" i="1"/>
  <c r="C511" i="1"/>
  <c r="D510" i="1"/>
  <c r="C510" i="1"/>
  <c r="D509" i="1"/>
  <c r="C509" i="1"/>
  <c r="G508" i="1"/>
  <c r="D508" i="1"/>
  <c r="C508" i="1"/>
  <c r="D507" i="1"/>
  <c r="G507" i="1" s="1"/>
  <c r="C507" i="1"/>
  <c r="D506" i="1"/>
  <c r="C506" i="1"/>
  <c r="D505" i="1"/>
  <c r="C505" i="1"/>
  <c r="G504" i="1"/>
  <c r="D504" i="1"/>
  <c r="C504" i="1"/>
  <c r="G503" i="1"/>
  <c r="D503" i="1"/>
  <c r="C503" i="1"/>
  <c r="D502" i="1"/>
  <c r="C502" i="1"/>
  <c r="D501" i="1"/>
  <c r="C501" i="1"/>
  <c r="G500" i="1"/>
  <c r="D500" i="1"/>
  <c r="C500" i="1"/>
  <c r="D499" i="1"/>
  <c r="G499" i="1" s="1"/>
  <c r="C499" i="1"/>
  <c r="D498" i="1"/>
  <c r="C498" i="1"/>
  <c r="D497" i="1"/>
  <c r="C497" i="1"/>
  <c r="G496" i="1"/>
  <c r="D496" i="1"/>
  <c r="C496" i="1"/>
  <c r="G495" i="1"/>
  <c r="D495" i="1"/>
  <c r="C495" i="1"/>
  <c r="D494" i="1"/>
  <c r="C494" i="1"/>
  <c r="D493" i="1"/>
  <c r="C493" i="1"/>
  <c r="G492" i="1"/>
  <c r="D492" i="1"/>
  <c r="C492" i="1"/>
  <c r="D491" i="1"/>
  <c r="G491" i="1" s="1"/>
  <c r="C491" i="1"/>
  <c r="D490" i="1"/>
  <c r="C490" i="1"/>
  <c r="D489" i="1"/>
  <c r="C489" i="1"/>
  <c r="G488" i="1"/>
  <c r="D488" i="1"/>
  <c r="C488" i="1"/>
  <c r="G487" i="1"/>
  <c r="D487" i="1"/>
  <c r="C487" i="1"/>
  <c r="D486" i="1"/>
  <c r="C486" i="1"/>
  <c r="D485" i="1"/>
  <c r="G484" i="1"/>
  <c r="D484" i="1"/>
  <c r="C484" i="1"/>
  <c r="D483" i="1"/>
  <c r="G483" i="1" s="1"/>
  <c r="C483" i="1"/>
  <c r="D482" i="1"/>
  <c r="C482" i="1"/>
  <c r="D481" i="1"/>
  <c r="C481" i="1"/>
  <c r="G480" i="1"/>
  <c r="D480" i="1"/>
  <c r="C480" i="1"/>
  <c r="G479" i="1"/>
  <c r="D479" i="1"/>
  <c r="C479" i="1"/>
  <c r="D478" i="1"/>
  <c r="C478" i="1"/>
  <c r="D477" i="1"/>
  <c r="C477" i="1"/>
  <c r="G476" i="1"/>
  <c r="D476" i="1"/>
  <c r="C476" i="1"/>
  <c r="D475" i="1"/>
  <c r="G475" i="1" s="1"/>
  <c r="C475" i="1"/>
  <c r="D474" i="1"/>
  <c r="C474" i="1"/>
  <c r="D473" i="1"/>
  <c r="C473" i="1"/>
  <c r="G472" i="1"/>
  <c r="D472" i="1"/>
  <c r="C472" i="1"/>
  <c r="G471" i="1"/>
  <c r="D471" i="1"/>
  <c r="C471" i="1"/>
  <c r="D470" i="1"/>
  <c r="C470" i="1"/>
  <c r="D469" i="1"/>
  <c r="C469" i="1"/>
  <c r="G468" i="1"/>
  <c r="D468" i="1"/>
  <c r="C468" i="1"/>
  <c r="D467" i="1"/>
  <c r="G467" i="1" s="1"/>
  <c r="C467" i="1"/>
  <c r="D466" i="1"/>
  <c r="C466" i="1"/>
  <c r="D465" i="1"/>
  <c r="C465" i="1"/>
  <c r="G464" i="1"/>
  <c r="D464" i="1"/>
  <c r="C464" i="1"/>
  <c r="G463" i="1"/>
  <c r="D463" i="1"/>
  <c r="C463" i="1"/>
  <c r="D462" i="1"/>
  <c r="C462" i="1"/>
  <c r="D461" i="1"/>
  <c r="C461" i="1"/>
  <c r="G460" i="1"/>
  <c r="D460" i="1"/>
  <c r="C460" i="1"/>
  <c r="D459" i="1"/>
  <c r="G459" i="1" s="1"/>
  <c r="C459" i="1"/>
  <c r="D458" i="1"/>
  <c r="C458" i="1"/>
  <c r="D457" i="1"/>
  <c r="C457" i="1"/>
  <c r="G456" i="1"/>
  <c r="D456" i="1"/>
  <c r="C456" i="1"/>
  <c r="G455" i="1"/>
  <c r="D455" i="1"/>
  <c r="C455" i="1"/>
  <c r="D454" i="1"/>
  <c r="C454" i="1"/>
  <c r="D453" i="1"/>
  <c r="C453" i="1"/>
  <c r="G452" i="1"/>
  <c r="D452" i="1"/>
  <c r="C452" i="1"/>
  <c r="D451" i="1"/>
  <c r="G451" i="1" s="1"/>
  <c r="C451" i="1"/>
  <c r="D450" i="1"/>
  <c r="C450" i="1"/>
  <c r="D449" i="1"/>
  <c r="C449" i="1"/>
  <c r="G448" i="1"/>
  <c r="D448" i="1"/>
  <c r="C448" i="1"/>
  <c r="G447" i="1"/>
  <c r="D447" i="1"/>
  <c r="C447" i="1"/>
  <c r="D446" i="1"/>
  <c r="C446" i="1"/>
  <c r="D445" i="1"/>
  <c r="C445" i="1"/>
  <c r="G444" i="1"/>
  <c r="D444" i="1"/>
  <c r="C444" i="1"/>
  <c r="D443" i="1"/>
  <c r="G443" i="1" s="1"/>
  <c r="C443" i="1"/>
  <c r="D442" i="1"/>
  <c r="C442" i="1"/>
  <c r="D441" i="1"/>
  <c r="C441" i="1"/>
  <c r="G440" i="1"/>
  <c r="D440" i="1"/>
  <c r="C440" i="1"/>
  <c r="G439" i="1"/>
  <c r="D439" i="1"/>
  <c r="C439" i="1"/>
  <c r="D438" i="1"/>
  <c r="C438" i="1"/>
  <c r="D437" i="1"/>
  <c r="C437" i="1"/>
  <c r="G436" i="1"/>
  <c r="D436" i="1"/>
  <c r="C436" i="1"/>
  <c r="D435" i="1"/>
  <c r="G435" i="1" s="1"/>
  <c r="C435" i="1"/>
  <c r="D434" i="1"/>
  <c r="C434" i="1"/>
  <c r="D433" i="1"/>
  <c r="C433" i="1"/>
  <c r="G432" i="1"/>
  <c r="D432" i="1"/>
  <c r="C432" i="1"/>
  <c r="G431" i="1"/>
  <c r="D431" i="1"/>
  <c r="C431" i="1"/>
  <c r="D430" i="1"/>
  <c r="C430" i="1"/>
  <c r="D429" i="1"/>
  <c r="C429" i="1"/>
  <c r="G428" i="1"/>
  <c r="D428" i="1"/>
  <c r="C428" i="1"/>
  <c r="D427" i="1"/>
  <c r="G427" i="1" s="1"/>
  <c r="C427" i="1"/>
  <c r="D426" i="1"/>
  <c r="C426" i="1"/>
  <c r="D425" i="1"/>
  <c r="C425" i="1"/>
  <c r="D423" i="1"/>
  <c r="D422" i="1"/>
  <c r="C422" i="1"/>
  <c r="C421" i="1"/>
  <c r="H416" i="1"/>
  <c r="D416" i="1"/>
  <c r="C416" i="1"/>
  <c r="G416" i="1" s="1"/>
  <c r="D415" i="1"/>
  <c r="H415" i="1" s="1"/>
  <c r="C415" i="1"/>
  <c r="G415" i="1" s="1"/>
  <c r="D414" i="1"/>
  <c r="C414" i="1"/>
  <c r="D411" i="1"/>
  <c r="C411" i="1"/>
  <c r="H410" i="1"/>
  <c r="D410" i="1"/>
  <c r="C410" i="1"/>
  <c r="G410" i="1" s="1"/>
  <c r="H409" i="1"/>
  <c r="D409" i="1"/>
  <c r="C409" i="1"/>
  <c r="G409" i="1" s="1"/>
  <c r="D408" i="1"/>
  <c r="C408" i="1"/>
  <c r="G408" i="1" s="1"/>
  <c r="D407" i="1"/>
  <c r="C407" i="1"/>
  <c r="H406" i="1"/>
  <c r="D406" i="1"/>
  <c r="C406" i="1"/>
  <c r="G406" i="1" s="1"/>
  <c r="H405" i="1"/>
  <c r="D405" i="1"/>
  <c r="C405" i="1"/>
  <c r="G405" i="1" s="1"/>
  <c r="D404" i="1"/>
  <c r="C404" i="1"/>
  <c r="G404" i="1" s="1"/>
  <c r="D403" i="1"/>
  <c r="C403" i="1"/>
  <c r="H403" i="1" s="1"/>
  <c r="D402" i="1"/>
  <c r="C402" i="1"/>
  <c r="H402" i="1" s="1"/>
  <c r="D401" i="1"/>
  <c r="C401" i="1"/>
  <c r="H401" i="1" s="1"/>
  <c r="D400" i="1"/>
  <c r="C400" i="1"/>
  <c r="D399" i="1"/>
  <c r="C399" i="1"/>
  <c r="H399" i="1" s="1"/>
  <c r="D398" i="1"/>
  <c r="C398" i="1"/>
  <c r="D397" i="1"/>
  <c r="C397" i="1"/>
  <c r="H397" i="1" s="1"/>
  <c r="D396" i="1"/>
  <c r="C396" i="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D383" i="1"/>
  <c r="C383" i="1"/>
  <c r="H383" i="1" s="1"/>
  <c r="D382" i="1"/>
  <c r="C382" i="1"/>
  <c r="D381" i="1"/>
  <c r="C381" i="1"/>
  <c r="H381" i="1" s="1"/>
  <c r="D380" i="1"/>
  <c r="C380" i="1"/>
  <c r="D379" i="1"/>
  <c r="C379" i="1"/>
  <c r="H379" i="1" s="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H320" i="1"/>
  <c r="D320" i="1"/>
  <c r="C320" i="1"/>
  <c r="D319" i="1"/>
  <c r="C319" i="1"/>
  <c r="D318" i="1"/>
  <c r="C318" i="1"/>
  <c r="H317" i="1"/>
  <c r="D317" i="1"/>
  <c r="C317" i="1"/>
  <c r="G317" i="1" s="1"/>
  <c r="C316" i="1"/>
  <c r="D315" i="1"/>
  <c r="C315" i="1"/>
  <c r="D314" i="1"/>
  <c r="C314" i="1"/>
  <c r="H313" i="1"/>
  <c r="D313" i="1"/>
  <c r="C313" i="1"/>
  <c r="G313" i="1" s="1"/>
  <c r="H312" i="1"/>
  <c r="D312" i="1"/>
  <c r="C312" i="1"/>
  <c r="D311" i="1"/>
  <c r="C311" i="1"/>
  <c r="D310" i="1"/>
  <c r="C310" i="1"/>
  <c r="H309" i="1"/>
  <c r="D309" i="1"/>
  <c r="C309" i="1"/>
  <c r="G309" i="1" s="1"/>
  <c r="H308" i="1"/>
  <c r="D308" i="1"/>
  <c r="C308" i="1"/>
  <c r="D307" i="1"/>
  <c r="C307" i="1"/>
  <c r="D306" i="1"/>
  <c r="C306" i="1"/>
  <c r="H305" i="1"/>
  <c r="D305" i="1"/>
  <c r="C305" i="1"/>
  <c r="D304" i="1"/>
  <c r="D302" i="1"/>
  <c r="C302" i="1"/>
  <c r="D301" i="1"/>
  <c r="H301" i="1" s="1"/>
  <c r="C301" i="1"/>
  <c r="G301" i="1" s="1"/>
  <c r="D300" i="1"/>
  <c r="H300" i="1" s="1"/>
  <c r="C300" i="1"/>
  <c r="D299" i="1"/>
  <c r="C299" i="1"/>
  <c r="D298" i="1"/>
  <c r="C298" i="1"/>
  <c r="D294" i="1"/>
  <c r="C294" i="1"/>
  <c r="H293" i="1"/>
  <c r="D293" i="1"/>
  <c r="C293" i="1"/>
  <c r="G293" i="1" s="1"/>
  <c r="H292" i="1"/>
  <c r="D292" i="1"/>
  <c r="C292" i="1"/>
  <c r="D291" i="1"/>
  <c r="C291" i="1"/>
  <c r="D290" i="1"/>
  <c r="C290" i="1"/>
  <c r="H289" i="1"/>
  <c r="D289" i="1"/>
  <c r="C289" i="1"/>
  <c r="G289" i="1" s="1"/>
  <c r="H288" i="1"/>
  <c r="D288" i="1"/>
  <c r="C288" i="1"/>
  <c r="D287" i="1"/>
  <c r="C287" i="1"/>
  <c r="D286" i="1"/>
  <c r="C286" i="1"/>
  <c r="H285" i="1"/>
  <c r="D285" i="1"/>
  <c r="C285" i="1"/>
  <c r="G285" i="1" s="1"/>
  <c r="H284" i="1"/>
  <c r="D284" i="1"/>
  <c r="C284" i="1"/>
  <c r="D283" i="1"/>
  <c r="C283" i="1"/>
  <c r="D282" i="1"/>
  <c r="C282" i="1"/>
  <c r="H281" i="1"/>
  <c r="D281" i="1"/>
  <c r="C281" i="1"/>
  <c r="G281" i="1" s="1"/>
  <c r="H280" i="1"/>
  <c r="D280" i="1"/>
  <c r="C280" i="1"/>
  <c r="D279" i="1"/>
  <c r="C279" i="1"/>
  <c r="D278" i="1"/>
  <c r="C278" i="1"/>
  <c r="H277" i="1"/>
  <c r="D277" i="1"/>
  <c r="C277" i="1"/>
  <c r="G277" i="1" s="1"/>
  <c r="H276" i="1"/>
  <c r="D276" i="1"/>
  <c r="C276" i="1"/>
  <c r="D275" i="1"/>
  <c r="C275" i="1"/>
  <c r="D274" i="1"/>
  <c r="C274" i="1"/>
  <c r="D273" i="1"/>
  <c r="H273" i="1" s="1"/>
  <c r="C273" i="1"/>
  <c r="G273" i="1" s="1"/>
  <c r="H272" i="1"/>
  <c r="D272" i="1"/>
  <c r="C272" i="1"/>
  <c r="D271" i="1"/>
  <c r="C271" i="1"/>
  <c r="C270" i="1"/>
  <c r="H268" i="1"/>
  <c r="D268" i="1"/>
  <c r="C268" i="1"/>
  <c r="D267" i="1"/>
  <c r="C267" i="1"/>
  <c r="D266" i="1"/>
  <c r="C266" i="1"/>
  <c r="H265" i="1"/>
  <c r="D265" i="1"/>
  <c r="C265" i="1"/>
  <c r="H264" i="1"/>
  <c r="D264" i="1"/>
  <c r="C264" i="1"/>
  <c r="D263" i="1"/>
  <c r="C263" i="1"/>
  <c r="D262" i="1"/>
  <c r="C262" i="1"/>
  <c r="D261" i="1"/>
  <c r="C261" i="1"/>
  <c r="D260" i="1"/>
  <c r="C260"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C226" i="1"/>
  <c r="D225" i="1"/>
  <c r="C225" i="1"/>
  <c r="D224" i="1"/>
  <c r="C224" i="1"/>
  <c r="D223" i="1"/>
  <c r="C223" i="1"/>
  <c r="D222" i="1"/>
  <c r="C222" i="1"/>
  <c r="G221" i="1"/>
  <c r="D221" i="1"/>
  <c r="C221" i="1"/>
  <c r="H221" i="1" s="1"/>
  <c r="G220" i="1"/>
  <c r="D220" i="1"/>
  <c r="C220" i="1"/>
  <c r="D219" i="1"/>
  <c r="C219" i="1"/>
  <c r="G219" i="1" s="1"/>
  <c r="C218" i="1"/>
  <c r="G216" i="1"/>
  <c r="D216" i="1"/>
  <c r="C216" i="1"/>
  <c r="D215" i="1"/>
  <c r="C215" i="1"/>
  <c r="G215" i="1" s="1"/>
  <c r="D214" i="1"/>
  <c r="C214" i="1"/>
  <c r="H214" i="1" s="1"/>
  <c r="D213" i="1"/>
  <c r="G213" i="1" s="1"/>
  <c r="C213" i="1"/>
  <c r="D212" i="1"/>
  <c r="G212" i="1" s="1"/>
  <c r="C212" i="1"/>
  <c r="D211" i="1"/>
  <c r="C211" i="1"/>
  <c r="G211" i="1" s="1"/>
  <c r="D210" i="1"/>
  <c r="C210" i="1"/>
  <c r="H210" i="1" s="1"/>
  <c r="G209" i="1"/>
  <c r="D209" i="1"/>
  <c r="C209" i="1"/>
  <c r="H209" i="1" s="1"/>
  <c r="G208" i="1"/>
  <c r="D208" i="1"/>
  <c r="C208" i="1"/>
  <c r="D207" i="1"/>
  <c r="C207" i="1"/>
  <c r="G207" i="1" s="1"/>
  <c r="D206" i="1"/>
  <c r="C206" i="1"/>
  <c r="H206" i="1" s="1"/>
  <c r="G205" i="1"/>
  <c r="D205" i="1"/>
  <c r="C205" i="1"/>
  <c r="H205" i="1" s="1"/>
  <c r="D204" i="1"/>
  <c r="G204" i="1" s="1"/>
  <c r="C204" i="1"/>
  <c r="D203" i="1"/>
  <c r="C203" i="1"/>
  <c r="G203" i="1" s="1"/>
  <c r="D202" i="1"/>
  <c r="C202" i="1"/>
  <c r="H202" i="1" s="1"/>
  <c r="G201" i="1"/>
  <c r="D201" i="1"/>
  <c r="C201" i="1"/>
  <c r="H201" i="1" s="1"/>
  <c r="G200" i="1"/>
  <c r="D200" i="1"/>
  <c r="C200" i="1"/>
  <c r="D199" i="1"/>
  <c r="C199" i="1"/>
  <c r="G199" i="1" s="1"/>
  <c r="D198" i="1"/>
  <c r="D197" i="1"/>
  <c r="G197" i="1" s="1"/>
  <c r="C197" i="1"/>
  <c r="H197" i="1" s="1"/>
  <c r="G196" i="1"/>
  <c r="D196" i="1"/>
  <c r="C196" i="1"/>
  <c r="D195" i="1"/>
  <c r="C195" i="1"/>
  <c r="G195" i="1" s="1"/>
  <c r="D194" i="1"/>
  <c r="C194" i="1"/>
  <c r="H194" i="1" s="1"/>
  <c r="G193" i="1"/>
  <c r="D193" i="1"/>
  <c r="C193" i="1"/>
  <c r="H193" i="1" s="1"/>
  <c r="D192" i="1"/>
  <c r="G192" i="1" s="1"/>
  <c r="C192" i="1"/>
  <c r="D191" i="1"/>
  <c r="C191" i="1"/>
  <c r="D190" i="1"/>
  <c r="C190" i="1"/>
  <c r="G189" i="1"/>
  <c r="D189" i="1"/>
  <c r="C189" i="1"/>
  <c r="H189" i="1" s="1"/>
  <c r="G188" i="1"/>
  <c r="D188" i="1"/>
  <c r="C188" i="1"/>
  <c r="D187" i="1"/>
  <c r="C187" i="1"/>
  <c r="G187" i="1" s="1"/>
  <c r="D186" i="1"/>
  <c r="C186" i="1"/>
  <c r="H186" i="1" s="1"/>
  <c r="G185" i="1"/>
  <c r="D185" i="1"/>
  <c r="C185" i="1"/>
  <c r="H185" i="1" s="1"/>
  <c r="G184" i="1"/>
  <c r="D184" i="1"/>
  <c r="C184" i="1"/>
  <c r="D183" i="1"/>
  <c r="C183" i="1"/>
  <c r="G183" i="1" s="1"/>
  <c r="D182" i="1"/>
  <c r="C182" i="1"/>
  <c r="G181" i="1"/>
  <c r="D181" i="1"/>
  <c r="C181" i="1"/>
  <c r="D180" i="1"/>
  <c r="G180" i="1" s="1"/>
  <c r="C180" i="1"/>
  <c r="D179" i="1"/>
  <c r="C179" i="1"/>
  <c r="G179" i="1" s="1"/>
  <c r="D178" i="1"/>
  <c r="C178" i="1"/>
  <c r="D177" i="1"/>
  <c r="G177" i="1" s="1"/>
  <c r="C177" i="1"/>
  <c r="H177" i="1" s="1"/>
  <c r="G176" i="1"/>
  <c r="D176" i="1"/>
  <c r="C176" i="1"/>
  <c r="D175" i="1"/>
  <c r="C175" i="1"/>
  <c r="C174" i="1"/>
  <c r="G173" i="1"/>
  <c r="D173" i="1"/>
  <c r="C173" i="1"/>
  <c r="H173" i="1" s="1"/>
  <c r="G172" i="1"/>
  <c r="D172" i="1"/>
  <c r="C172" i="1"/>
  <c r="D171" i="1"/>
  <c r="C171" i="1"/>
  <c r="G171" i="1" s="1"/>
  <c r="D170" i="1"/>
  <c r="C170" i="1"/>
  <c r="H170" i="1" s="1"/>
  <c r="D169" i="1"/>
  <c r="G169" i="1" s="1"/>
  <c r="C169" i="1"/>
  <c r="G168" i="1"/>
  <c r="D168" i="1"/>
  <c r="C168" i="1"/>
  <c r="D167" i="1"/>
  <c r="C167" i="1"/>
  <c r="G167" i="1" s="1"/>
  <c r="D166" i="1"/>
  <c r="C166" i="1"/>
  <c r="H166" i="1" s="1"/>
  <c r="G165" i="1"/>
  <c r="D165" i="1"/>
  <c r="C165" i="1"/>
  <c r="H165" i="1" s="1"/>
  <c r="G164" i="1"/>
  <c r="D164" i="1"/>
  <c r="C164" i="1"/>
  <c r="D163" i="1"/>
  <c r="C163" i="1"/>
  <c r="G163" i="1" s="1"/>
  <c r="D162" i="1"/>
  <c r="C162" i="1"/>
  <c r="H162" i="1" s="1"/>
  <c r="C161" i="1"/>
  <c r="D159" i="1"/>
  <c r="C159" i="1"/>
  <c r="G159" i="1" s="1"/>
  <c r="D158" i="1"/>
  <c r="C158" i="1"/>
  <c r="H158" i="1" s="1"/>
  <c r="G157" i="1"/>
  <c r="D157" i="1"/>
  <c r="C157" i="1"/>
  <c r="H157" i="1" s="1"/>
  <c r="G156" i="1"/>
  <c r="D156" i="1"/>
  <c r="C156" i="1"/>
  <c r="D155" i="1"/>
  <c r="C155" i="1"/>
  <c r="G155" i="1" s="1"/>
  <c r="D154" i="1"/>
  <c r="C154" i="1"/>
  <c r="H154" i="1" s="1"/>
  <c r="G153" i="1"/>
  <c r="D153" i="1"/>
  <c r="C153" i="1"/>
  <c r="H153" i="1" s="1"/>
  <c r="G152" i="1"/>
  <c r="D152" i="1"/>
  <c r="C152" i="1"/>
  <c r="D151" i="1"/>
  <c r="C151" i="1"/>
  <c r="D150" i="1"/>
  <c r="C150" i="1"/>
  <c r="H150" i="1" s="1"/>
  <c r="D149" i="1"/>
  <c r="D147" i="1"/>
  <c r="C147" i="1"/>
  <c r="G147" i="1" s="1"/>
  <c r="D146" i="1"/>
  <c r="C146" i="1"/>
  <c r="H146" i="1" s="1"/>
  <c r="G145" i="1"/>
  <c r="D145" i="1"/>
  <c r="C145" i="1"/>
  <c r="H145" i="1" s="1"/>
  <c r="G144" i="1"/>
  <c r="D144" i="1"/>
  <c r="C144" i="1"/>
  <c r="D143" i="1"/>
  <c r="C143" i="1"/>
  <c r="G143" i="1" s="1"/>
  <c r="D142" i="1"/>
  <c r="C142" i="1"/>
  <c r="H142" i="1" s="1"/>
  <c r="G141" i="1"/>
  <c r="D141" i="1"/>
  <c r="C141" i="1"/>
  <c r="H141" i="1" s="1"/>
  <c r="G140" i="1"/>
  <c r="D140" i="1"/>
  <c r="C140" i="1"/>
  <c r="D139" i="1"/>
  <c r="C139" i="1"/>
  <c r="G139" i="1" s="1"/>
  <c r="D138" i="1"/>
  <c r="C138" i="1"/>
  <c r="H138" i="1" s="1"/>
  <c r="G137" i="1"/>
  <c r="D137" i="1"/>
  <c r="C137" i="1"/>
  <c r="H137" i="1" s="1"/>
  <c r="G136" i="1"/>
  <c r="D136" i="1"/>
  <c r="C136" i="1"/>
  <c r="D135" i="1"/>
  <c r="C135" i="1"/>
  <c r="G135" i="1" s="1"/>
  <c r="D134" i="1"/>
  <c r="C134" i="1"/>
  <c r="H134" i="1" s="1"/>
  <c r="G133" i="1"/>
  <c r="D133" i="1"/>
  <c r="C133" i="1"/>
  <c r="H133" i="1" s="1"/>
  <c r="G132" i="1"/>
  <c r="D132" i="1"/>
  <c r="C132" i="1"/>
  <c r="D131" i="1"/>
  <c r="C131" i="1"/>
  <c r="G131" i="1" s="1"/>
  <c r="D130" i="1"/>
  <c r="G129" i="1"/>
  <c r="D129" i="1"/>
  <c r="C129" i="1"/>
  <c r="H129" i="1" s="1"/>
  <c r="G128" i="1"/>
  <c r="D128" i="1"/>
  <c r="C128" i="1"/>
  <c r="D127" i="1"/>
  <c r="C127" i="1"/>
  <c r="G127" i="1" s="1"/>
  <c r="D126" i="1"/>
  <c r="C126" i="1"/>
  <c r="H126" i="1" s="1"/>
  <c r="G125" i="1"/>
  <c r="D125" i="1"/>
  <c r="C125" i="1"/>
  <c r="H125" i="1" s="1"/>
  <c r="G124" i="1"/>
  <c r="D124" i="1"/>
  <c r="C124" i="1"/>
  <c r="G123" i="1"/>
  <c r="D123" i="1"/>
  <c r="H123" i="1" s="1"/>
  <c r="C123" i="1"/>
  <c r="G122" i="1"/>
  <c r="D122" i="1"/>
  <c r="H122" i="1" s="1"/>
  <c r="C122" i="1"/>
  <c r="D121" i="1"/>
  <c r="G120" i="1"/>
  <c r="D120" i="1"/>
  <c r="H120" i="1" s="1"/>
  <c r="C120" i="1"/>
  <c r="G119" i="1"/>
  <c r="D119" i="1"/>
  <c r="H119" i="1" s="1"/>
  <c r="C119" i="1"/>
  <c r="D118" i="1"/>
  <c r="H118" i="1" s="1"/>
  <c r="C118" i="1"/>
  <c r="D117" i="1"/>
  <c r="H117" i="1" s="1"/>
  <c r="C117" i="1"/>
  <c r="D116" i="1"/>
  <c r="H116" i="1" s="1"/>
  <c r="C116" i="1"/>
  <c r="G115" i="1"/>
  <c r="D115" i="1"/>
  <c r="H115" i="1" s="1"/>
  <c r="C115" i="1"/>
  <c r="G114" i="1"/>
  <c r="D114" i="1"/>
  <c r="H114" i="1" s="1"/>
  <c r="C114" i="1"/>
  <c r="G113" i="1"/>
  <c r="D113" i="1"/>
  <c r="H113" i="1" s="1"/>
  <c r="C113" i="1"/>
  <c r="G112" i="1"/>
  <c r="D112" i="1"/>
  <c r="H112" i="1" s="1"/>
  <c r="C112" i="1"/>
  <c r="G111" i="1"/>
  <c r="D111" i="1"/>
  <c r="H111" i="1" s="1"/>
  <c r="C111" i="1"/>
  <c r="D110" i="1"/>
  <c r="H110" i="1" s="1"/>
  <c r="C110" i="1"/>
  <c r="G109" i="1"/>
  <c r="D109" i="1"/>
  <c r="H109" i="1" s="1"/>
  <c r="C109" i="1"/>
  <c r="C108" i="1"/>
  <c r="G107" i="1"/>
  <c r="D107" i="1"/>
  <c r="H107" i="1" s="1"/>
  <c r="C107" i="1"/>
  <c r="G106" i="1"/>
  <c r="D106" i="1"/>
  <c r="H106" i="1" s="1"/>
  <c r="C106" i="1"/>
  <c r="D105" i="1"/>
  <c r="H105" i="1" s="1"/>
  <c r="C105" i="1"/>
  <c r="G104" i="1"/>
  <c r="D104" i="1"/>
  <c r="H104" i="1" s="1"/>
  <c r="C104" i="1"/>
  <c r="G103" i="1"/>
  <c r="D103" i="1"/>
  <c r="H103" i="1" s="1"/>
  <c r="C103" i="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D90" i="1"/>
  <c r="H90" i="1" s="1"/>
  <c r="C90" i="1"/>
  <c r="G89" i="1"/>
  <c r="D89" i="1"/>
  <c r="H89" i="1" s="1"/>
  <c r="C89" i="1"/>
  <c r="G88" i="1"/>
  <c r="D88" i="1"/>
  <c r="H88" i="1" s="1"/>
  <c r="C88" i="1"/>
  <c r="D87" i="1"/>
  <c r="H87" i="1" s="1"/>
  <c r="C87" i="1"/>
  <c r="G86" i="1"/>
  <c r="D86" i="1"/>
  <c r="H86" i="1" s="1"/>
  <c r="C86" i="1"/>
  <c r="G85" i="1"/>
  <c r="D85" i="1"/>
  <c r="H85" i="1" s="1"/>
  <c r="C85" i="1"/>
  <c r="G84" i="1"/>
  <c r="D84" i="1"/>
  <c r="H84" i="1" s="1"/>
  <c r="C84" i="1"/>
  <c r="G83" i="1"/>
  <c r="D83" i="1"/>
  <c r="H83" i="1" s="1"/>
  <c r="C83" i="1"/>
  <c r="G82" i="1"/>
  <c r="D82" i="1"/>
  <c r="H82" i="1" s="1"/>
  <c r="C82" i="1"/>
  <c r="D81" i="1"/>
  <c r="H81" i="1" s="1"/>
  <c r="C81" i="1"/>
  <c r="G80" i="1"/>
  <c r="D80" i="1"/>
  <c r="H80" i="1" s="1"/>
  <c r="C80" i="1"/>
  <c r="D79" i="1"/>
  <c r="H79" i="1" s="1"/>
  <c r="C79" i="1"/>
  <c r="G77" i="1"/>
  <c r="D77" i="1"/>
  <c r="H77" i="1" s="1"/>
  <c r="C77" i="1"/>
  <c r="G76" i="1"/>
  <c r="D76" i="1"/>
  <c r="H76" i="1" s="1"/>
  <c r="C76" i="1"/>
  <c r="G75" i="1"/>
  <c r="D75" i="1"/>
  <c r="H75" i="1" s="1"/>
  <c r="C75" i="1"/>
  <c r="G74" i="1"/>
  <c r="D74" i="1"/>
  <c r="H74" i="1" s="1"/>
  <c r="C74" i="1"/>
  <c r="G73" i="1"/>
  <c r="D73" i="1"/>
  <c r="H73" i="1" s="1"/>
  <c r="C73" i="1"/>
  <c r="D72" i="1"/>
  <c r="H72" i="1" s="1"/>
  <c r="C72" i="1"/>
  <c r="G71" i="1"/>
  <c r="D71" i="1"/>
  <c r="H71" i="1" s="1"/>
  <c r="C71" i="1"/>
  <c r="C70" i="1"/>
  <c r="G69" i="1"/>
  <c r="D69" i="1"/>
  <c r="H69" i="1" s="1"/>
  <c r="C69" i="1"/>
  <c r="G68" i="1"/>
  <c r="D68" i="1"/>
  <c r="H68" i="1" s="1"/>
  <c r="C68" i="1"/>
  <c r="G67" i="1"/>
  <c r="D67" i="1"/>
  <c r="H67" i="1" s="1"/>
  <c r="C67" i="1"/>
  <c r="G66" i="1"/>
  <c r="D66" i="1"/>
  <c r="H66" i="1" s="1"/>
  <c r="C66" i="1"/>
  <c r="G65" i="1"/>
  <c r="D65" i="1"/>
  <c r="H65" i="1" s="1"/>
  <c r="C65" i="1"/>
  <c r="G64" i="1"/>
  <c r="D64" i="1"/>
  <c r="H64" i="1" s="1"/>
  <c r="C64" i="1"/>
  <c r="D63" i="1"/>
  <c r="H63" i="1" s="1"/>
  <c r="C63" i="1"/>
  <c r="G62" i="1"/>
  <c r="D62" i="1"/>
  <c r="H62" i="1" s="1"/>
  <c r="C62" i="1"/>
  <c r="G61" i="1"/>
  <c r="D61" i="1"/>
  <c r="H61" i="1" s="1"/>
  <c r="C61" i="1"/>
  <c r="C60" i="1"/>
  <c r="G59" i="1"/>
  <c r="D59" i="1"/>
  <c r="H59" i="1" s="1"/>
  <c r="C59" i="1"/>
  <c r="G58" i="1"/>
  <c r="D58" i="1"/>
  <c r="H58" i="1" s="1"/>
  <c r="C58" i="1"/>
  <c r="G57" i="1"/>
  <c r="D57" i="1"/>
  <c r="H57" i="1" s="1"/>
  <c r="C57" i="1"/>
  <c r="D56" i="1"/>
  <c r="H56" i="1" s="1"/>
  <c r="C56" i="1"/>
  <c r="D55" i="1"/>
  <c r="H55" i="1" s="1"/>
  <c r="C55" i="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6" i="1"/>
  <c r="D46" i="1"/>
  <c r="H46" i="1" s="1"/>
  <c r="C46"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D25" i="1"/>
  <c r="H25" i="1" s="1"/>
  <c r="C25" i="1"/>
  <c r="G24" i="1"/>
  <c r="D24" i="1"/>
  <c r="H24" i="1" s="1"/>
  <c r="C24" i="1"/>
  <c r="D23" i="1"/>
  <c r="H23" i="1" s="1"/>
  <c r="C23" i="1"/>
  <c r="G22" i="1"/>
  <c r="D22" i="1"/>
  <c r="H22" i="1" s="1"/>
  <c r="C22" i="1"/>
  <c r="G21" i="1"/>
  <c r="D21" i="1"/>
  <c r="H21" i="1" s="1"/>
  <c r="C21" i="1"/>
  <c r="G20" i="1"/>
  <c r="D20" i="1"/>
  <c r="H20" i="1" s="1"/>
  <c r="C20" i="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D5" i="1"/>
  <c r="H5" i="1" s="1"/>
  <c r="C5" i="1"/>
  <c r="D4" i="1"/>
  <c r="H4" i="1" s="1"/>
  <c r="C4" i="1"/>
  <c r="F428" i="4" l="1"/>
  <c r="H423" i="1"/>
  <c r="J1581" i="1"/>
  <c r="D1577" i="1"/>
  <c r="G1581" i="1"/>
  <c r="H1581" i="1"/>
  <c r="E38" i="7"/>
  <c r="H1578" i="1"/>
  <c r="I1578" i="1" s="1"/>
  <c r="D38" i="7"/>
  <c r="C1571" i="1" s="1"/>
  <c r="C1577" i="1"/>
  <c r="G1573" i="1"/>
  <c r="I1573" i="1" s="1"/>
  <c r="C1572" i="1"/>
  <c r="J1569" i="1"/>
  <c r="I1569" i="1"/>
  <c r="G1567" i="1"/>
  <c r="I1567" i="1" s="1"/>
  <c r="E22" i="7"/>
  <c r="I34" i="3" s="1"/>
  <c r="G1565" i="1"/>
  <c r="I1565" i="1" s="1"/>
  <c r="D22" i="7"/>
  <c r="H34" i="3" s="1"/>
  <c r="G1562" i="1"/>
  <c r="I1562" i="1" s="1"/>
  <c r="H1562" i="1"/>
  <c r="I1560" i="1"/>
  <c r="H1558" i="1"/>
  <c r="I1558" i="1" s="1"/>
  <c r="D1556" i="1"/>
  <c r="C1556" i="1"/>
  <c r="H1556" i="1" s="1"/>
  <c r="G1552" i="1"/>
  <c r="I1552" i="1" s="1"/>
  <c r="J1550" i="1"/>
  <c r="J1548" i="1"/>
  <c r="G1548" i="1"/>
  <c r="I1548" i="1" s="1"/>
  <c r="D6" i="7"/>
  <c r="C1539" i="1" s="1"/>
  <c r="G1685" i="1"/>
  <c r="C1681" i="1"/>
  <c r="H1681" i="1" s="1"/>
  <c r="G1650" i="1"/>
  <c r="G1683" i="1"/>
  <c r="G1593" i="1"/>
  <c r="G1587" i="1"/>
  <c r="G1585" i="1"/>
  <c r="D25" i="8"/>
  <c r="C1602" i="1" s="1"/>
  <c r="G1602" i="1" s="1"/>
  <c r="C1604" i="1"/>
  <c r="G1607" i="1"/>
  <c r="G1605" i="1"/>
  <c r="G1266" i="1"/>
  <c r="E255" i="5"/>
  <c r="D1259" i="1" s="1"/>
  <c r="G1531" i="1"/>
  <c r="G1513" i="1"/>
  <c r="G1512" i="1"/>
  <c r="G1509" i="1"/>
  <c r="G1505" i="1"/>
  <c r="F107" i="6"/>
  <c r="G1484" i="1"/>
  <c r="G1480" i="1"/>
  <c r="G1479" i="1"/>
  <c r="F82" i="6"/>
  <c r="G1472" i="1"/>
  <c r="F54" i="6"/>
  <c r="F39" i="6"/>
  <c r="G1426" i="1"/>
  <c r="G1415" i="1"/>
  <c r="G1404" i="1"/>
  <c r="G1403" i="1"/>
  <c r="H1384" i="1"/>
  <c r="G1389" i="1"/>
  <c r="H1388" i="1"/>
  <c r="G1385" i="1"/>
  <c r="H1385" i="1"/>
  <c r="E335" i="9"/>
  <c r="B335" i="9" s="1"/>
  <c r="G1265" i="1"/>
  <c r="D1260" i="1"/>
  <c r="G1260" i="1" s="1"/>
  <c r="H1256" i="1"/>
  <c r="G1256" i="1"/>
  <c r="F252" i="5"/>
  <c r="G1305" i="1"/>
  <c r="C1278" i="1"/>
  <c r="G1278" i="1" s="1"/>
  <c r="H1203" i="1"/>
  <c r="G1372" i="1"/>
  <c r="G1341" i="1"/>
  <c r="G1340" i="1"/>
  <c r="G1311" i="1"/>
  <c r="H1308" i="1"/>
  <c r="G1306" i="1"/>
  <c r="G1303" i="1"/>
  <c r="G1302" i="1"/>
  <c r="G1290" i="1"/>
  <c r="E305" i="9"/>
  <c r="B305" i="9" s="1"/>
  <c r="G1264" i="1"/>
  <c r="E340" i="9"/>
  <c r="B340" i="9" s="1"/>
  <c r="G1224" i="1"/>
  <c r="G1201" i="1"/>
  <c r="G1203" i="1"/>
  <c r="H1185" i="1"/>
  <c r="G1185" i="1"/>
  <c r="G1184" i="1"/>
  <c r="G1169" i="1"/>
  <c r="G1165" i="1"/>
  <c r="F147" i="5"/>
  <c r="G1152" i="1"/>
  <c r="F135" i="5"/>
  <c r="D1140" i="1"/>
  <c r="H1140" i="1" s="1"/>
  <c r="G1141" i="1"/>
  <c r="G1093" i="1"/>
  <c r="G1094" i="1"/>
  <c r="G1095" i="1"/>
  <c r="F89" i="5"/>
  <c r="G1087" i="1"/>
  <c r="G1092" i="1"/>
  <c r="G1085" i="1"/>
  <c r="G1076" i="1"/>
  <c r="H1076" i="1"/>
  <c r="F35" i="5"/>
  <c r="F29" i="5"/>
  <c r="G1013" i="1"/>
  <c r="G1014" i="1"/>
  <c r="H662" i="1"/>
  <c r="H667" i="1"/>
  <c r="E311" i="9"/>
  <c r="B311" i="9" s="1"/>
  <c r="E324" i="9"/>
  <c r="B324" i="9" s="1"/>
  <c r="E322" i="9"/>
  <c r="B322" i="9" s="1"/>
  <c r="E326" i="9"/>
  <c r="B326" i="9" s="1"/>
  <c r="E31" i="9"/>
  <c r="B31" i="9" s="1"/>
  <c r="E37" i="9"/>
  <c r="B37" i="9" s="1"/>
  <c r="E69" i="9"/>
  <c r="B69" i="9" s="1"/>
  <c r="E166" i="9"/>
  <c r="B166" i="9" s="1"/>
  <c r="G844" i="1"/>
  <c r="G843" i="1"/>
  <c r="H772" i="1"/>
  <c r="H753" i="1"/>
  <c r="E64" i="9"/>
  <c r="B64" i="9" s="1"/>
  <c r="H699" i="1"/>
  <c r="H651" i="1"/>
  <c r="H652" i="1"/>
  <c r="B296" i="9"/>
  <c r="H648" i="1"/>
  <c r="H649" i="1"/>
  <c r="H647" i="1"/>
  <c r="F656" i="4"/>
  <c r="G414" i="1"/>
  <c r="D421" i="1"/>
  <c r="G421" i="1" s="1"/>
  <c r="G422" i="1"/>
  <c r="G616" i="1"/>
  <c r="E157" i="9"/>
  <c r="B157" i="9" s="1"/>
  <c r="H398" i="1"/>
  <c r="F401" i="4"/>
  <c r="H396" i="1"/>
  <c r="H400" i="1"/>
  <c r="D368" i="1"/>
  <c r="G305" i="1"/>
  <c r="G423" i="1"/>
  <c r="F647" i="4"/>
  <c r="F269" i="4"/>
  <c r="G265" i="1"/>
  <c r="E81" i="9"/>
  <c r="E230" i="4"/>
  <c r="H218" i="1"/>
  <c r="F216" i="4"/>
  <c r="H213" i="1"/>
  <c r="F242" i="9"/>
  <c r="B242" i="9" s="1"/>
  <c r="G191" i="1"/>
  <c r="H190" i="1"/>
  <c r="B240" i="9"/>
  <c r="E53" i="9"/>
  <c r="B53" i="9" s="1"/>
  <c r="H182" i="1"/>
  <c r="H181" i="1"/>
  <c r="E52" i="9"/>
  <c r="B52" i="9" s="1"/>
  <c r="F238" i="9"/>
  <c r="B238" i="9" s="1"/>
  <c r="H178" i="1"/>
  <c r="D174" i="1"/>
  <c r="H174" i="1" s="1"/>
  <c r="G175" i="1"/>
  <c r="F170" i="4"/>
  <c r="H169" i="1"/>
  <c r="E164" i="4"/>
  <c r="D160" i="1" s="1"/>
  <c r="E49" i="9"/>
  <c r="B49" i="9" s="1"/>
  <c r="H161" i="1"/>
  <c r="F165" i="4"/>
  <c r="D161" i="1"/>
  <c r="G161" i="1" s="1"/>
  <c r="E48" i="9"/>
  <c r="B48" i="9" s="1"/>
  <c r="G151" i="1"/>
  <c r="H19" i="1"/>
  <c r="G19" i="1"/>
  <c r="G23" i="1"/>
  <c r="G116" i="1"/>
  <c r="G118" i="1"/>
  <c r="G117" i="1"/>
  <c r="H108" i="1"/>
  <c r="G108" i="1"/>
  <c r="G110" i="1"/>
  <c r="F112" i="4"/>
  <c r="G105" i="1"/>
  <c r="G87" i="1"/>
  <c r="G90" i="1"/>
  <c r="E41" i="9"/>
  <c r="B232" i="9"/>
  <c r="E82" i="4"/>
  <c r="D78" i="1" s="1"/>
  <c r="F91" i="4"/>
  <c r="E40" i="9"/>
  <c r="B40" i="9" s="1"/>
  <c r="G79" i="1"/>
  <c r="F83" i="4"/>
  <c r="G81" i="1"/>
  <c r="H70" i="1"/>
  <c r="G70" i="1"/>
  <c r="G72" i="1"/>
  <c r="F74" i="4"/>
  <c r="G60" i="1"/>
  <c r="G63" i="1"/>
  <c r="H54" i="1"/>
  <c r="G54" i="1"/>
  <c r="G56" i="1"/>
  <c r="E49" i="4"/>
  <c r="D45" i="1" s="1"/>
  <c r="F58" i="4"/>
  <c r="G55" i="1"/>
  <c r="G25" i="1"/>
  <c r="E7" i="4"/>
  <c r="D3" i="1" s="1"/>
  <c r="F23" i="4"/>
  <c r="E28" i="9"/>
  <c r="B28" i="9" s="1"/>
  <c r="F230" i="9"/>
  <c r="B230" i="9" s="1"/>
  <c r="G5" i="1"/>
  <c r="G4" i="1"/>
  <c r="E36" i="9"/>
  <c r="B36" i="9" s="1"/>
  <c r="F236" i="9"/>
  <c r="B236" i="9" s="1"/>
  <c r="E307" i="9"/>
  <c r="B307" i="9" s="1"/>
  <c r="E327" i="9"/>
  <c r="B327" i="9" s="1"/>
  <c r="E312" i="9"/>
  <c r="B312" i="9" s="1"/>
  <c r="E320" i="9"/>
  <c r="B320" i="9" s="1"/>
  <c r="E329" i="9"/>
  <c r="B329" i="9" s="1"/>
  <c r="H222" i="1"/>
  <c r="G222" i="1"/>
  <c r="H228" i="1"/>
  <c r="G228" i="1"/>
  <c r="H234" i="1"/>
  <c r="G234" i="1"/>
  <c r="H240" i="1"/>
  <c r="G240" i="1"/>
  <c r="H246" i="1"/>
  <c r="G246" i="1"/>
  <c r="H252" i="1"/>
  <c r="G252" i="1"/>
  <c r="H260" i="1"/>
  <c r="G260" i="1"/>
  <c r="G267" i="1"/>
  <c r="H267" i="1"/>
  <c r="G271" i="1"/>
  <c r="H271" i="1"/>
  <c r="G282" i="1"/>
  <c r="H282" i="1"/>
  <c r="G290" i="1"/>
  <c r="H290" i="1"/>
  <c r="G298" i="1"/>
  <c r="H298" i="1"/>
  <c r="H232" i="1"/>
  <c r="G232" i="1"/>
  <c r="H236" i="1"/>
  <c r="G236" i="1"/>
  <c r="H242" i="1"/>
  <c r="G242" i="1"/>
  <c r="H244" i="1"/>
  <c r="G244" i="1"/>
  <c r="H250" i="1"/>
  <c r="G250" i="1"/>
  <c r="H256" i="1"/>
  <c r="G256" i="1"/>
  <c r="H262" i="1"/>
  <c r="G262" i="1"/>
  <c r="G279" i="1"/>
  <c r="H279" i="1"/>
  <c r="G287" i="1"/>
  <c r="H287" i="1"/>
  <c r="H124" i="1"/>
  <c r="G126" i="1"/>
  <c r="H128" i="1"/>
  <c r="H132" i="1"/>
  <c r="G134" i="1"/>
  <c r="H136" i="1"/>
  <c r="G138" i="1"/>
  <c r="H140" i="1"/>
  <c r="G142" i="1"/>
  <c r="H144" i="1"/>
  <c r="G146" i="1"/>
  <c r="G150" i="1"/>
  <c r="H152" i="1"/>
  <c r="G154" i="1"/>
  <c r="H156" i="1"/>
  <c r="G158" i="1"/>
  <c r="G162" i="1"/>
  <c r="H164" i="1"/>
  <c r="G166" i="1"/>
  <c r="H168" i="1"/>
  <c r="G170" i="1"/>
  <c r="H172" i="1"/>
  <c r="H176" i="1"/>
  <c r="G178" i="1"/>
  <c r="H180" i="1"/>
  <c r="G182" i="1"/>
  <c r="H184" i="1"/>
  <c r="G186" i="1"/>
  <c r="H188" i="1"/>
  <c r="G190" i="1"/>
  <c r="H192" i="1"/>
  <c r="G194" i="1"/>
  <c r="H196" i="1"/>
  <c r="H200" i="1"/>
  <c r="G202" i="1"/>
  <c r="H204" i="1"/>
  <c r="G206" i="1"/>
  <c r="H208" i="1"/>
  <c r="G210" i="1"/>
  <c r="H212" i="1"/>
  <c r="G214" i="1"/>
  <c r="H216" i="1"/>
  <c r="G218" i="1"/>
  <c r="H220"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G263" i="1"/>
  <c r="H263" i="1"/>
  <c r="G266" i="1"/>
  <c r="H266" i="1"/>
  <c r="G270" i="1"/>
  <c r="H270" i="1"/>
  <c r="G275" i="1"/>
  <c r="H275" i="1"/>
  <c r="G278" i="1"/>
  <c r="H278" i="1"/>
  <c r="G283" i="1"/>
  <c r="H283" i="1"/>
  <c r="G286" i="1"/>
  <c r="H286" i="1"/>
  <c r="G291" i="1"/>
  <c r="H291" i="1"/>
  <c r="G294" i="1"/>
  <c r="H294" i="1"/>
  <c r="G307" i="1"/>
  <c r="H307" i="1"/>
  <c r="G310" i="1"/>
  <c r="H310" i="1"/>
  <c r="G315" i="1"/>
  <c r="H315" i="1"/>
  <c r="G318" i="1"/>
  <c r="H318" i="1"/>
  <c r="H356" i="1"/>
  <c r="G356" i="1"/>
  <c r="H358" i="1"/>
  <c r="G358" i="1"/>
  <c r="H360" i="1"/>
  <c r="G360" i="1"/>
  <c r="H362" i="1"/>
  <c r="G362" i="1"/>
  <c r="H364" i="1"/>
  <c r="G364" i="1"/>
  <c r="H366" i="1"/>
  <c r="G366" i="1"/>
  <c r="H370" i="1"/>
  <c r="G370" i="1"/>
  <c r="H372" i="1"/>
  <c r="G372" i="1"/>
  <c r="H374" i="1"/>
  <c r="G374" i="1"/>
  <c r="H376" i="1"/>
  <c r="G376" i="1"/>
  <c r="H378" i="1"/>
  <c r="H380" i="1"/>
  <c r="H382" i="1"/>
  <c r="H384" i="1"/>
  <c r="H127" i="1"/>
  <c r="H131" i="1"/>
  <c r="H135" i="1"/>
  <c r="H139" i="1"/>
  <c r="H143" i="1"/>
  <c r="H147" i="1"/>
  <c r="H151" i="1"/>
  <c r="H155" i="1"/>
  <c r="H159" i="1"/>
  <c r="H163" i="1"/>
  <c r="H167" i="1"/>
  <c r="H171" i="1"/>
  <c r="H175" i="1"/>
  <c r="H179" i="1"/>
  <c r="H183" i="1"/>
  <c r="H187" i="1"/>
  <c r="H191" i="1"/>
  <c r="H195" i="1"/>
  <c r="H199" i="1"/>
  <c r="H203" i="1"/>
  <c r="H207" i="1"/>
  <c r="H211" i="1"/>
  <c r="H215" i="1"/>
  <c r="H219" i="1"/>
  <c r="G299" i="1"/>
  <c r="H299" i="1"/>
  <c r="G302" i="1"/>
  <c r="H302"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224" i="1"/>
  <c r="G224" i="1"/>
  <c r="H230" i="1"/>
  <c r="G230" i="1"/>
  <c r="H238" i="1"/>
  <c r="G238" i="1"/>
  <c r="H248" i="1"/>
  <c r="G248" i="1"/>
  <c r="H254" i="1"/>
  <c r="G254" i="1"/>
  <c r="G274" i="1"/>
  <c r="H274" i="1"/>
  <c r="G306" i="1"/>
  <c r="H306" i="1"/>
  <c r="G311" i="1"/>
  <c r="H311" i="1"/>
  <c r="G314" i="1"/>
  <c r="H314" i="1"/>
  <c r="G319" i="1"/>
  <c r="H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G411" i="1"/>
  <c r="H411" i="1"/>
  <c r="H522" i="1"/>
  <c r="G522" i="1"/>
  <c r="G264" i="1"/>
  <c r="G268" i="1"/>
  <c r="G272" i="1"/>
  <c r="G276" i="1"/>
  <c r="G280" i="1"/>
  <c r="G284" i="1"/>
  <c r="G288" i="1"/>
  <c r="G292" i="1"/>
  <c r="G300" i="1"/>
  <c r="G308" i="1"/>
  <c r="G312" i="1"/>
  <c r="G320" i="1"/>
  <c r="H421" i="1"/>
  <c r="G407" i="1"/>
  <c r="H407" i="1"/>
  <c r="H599" i="1"/>
  <c r="G599" i="1"/>
  <c r="H615" i="1"/>
  <c r="G615"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H404" i="1"/>
  <c r="H408" i="1"/>
  <c r="H414" i="1"/>
  <c r="H422" i="1"/>
  <c r="H426" i="1"/>
  <c r="G426" i="1"/>
  <c r="H429" i="1"/>
  <c r="G429" i="1"/>
  <c r="H434" i="1"/>
  <c r="G434" i="1"/>
  <c r="H437" i="1"/>
  <c r="G437" i="1"/>
  <c r="H442" i="1"/>
  <c r="G442" i="1"/>
  <c r="H445" i="1"/>
  <c r="G445" i="1"/>
  <c r="H450" i="1"/>
  <c r="G450" i="1"/>
  <c r="H453" i="1"/>
  <c r="G453" i="1"/>
  <c r="H458" i="1"/>
  <c r="G458" i="1"/>
  <c r="H461" i="1"/>
  <c r="G461" i="1"/>
  <c r="H466" i="1"/>
  <c r="G466" i="1"/>
  <c r="H469" i="1"/>
  <c r="G469" i="1"/>
  <c r="H474" i="1"/>
  <c r="G474" i="1"/>
  <c r="H477" i="1"/>
  <c r="G477" i="1"/>
  <c r="H482" i="1"/>
  <c r="G482" i="1"/>
  <c r="H490" i="1"/>
  <c r="G490" i="1"/>
  <c r="H493" i="1"/>
  <c r="G493" i="1"/>
  <c r="H498" i="1"/>
  <c r="G498" i="1"/>
  <c r="H501" i="1"/>
  <c r="G501" i="1"/>
  <c r="H506" i="1"/>
  <c r="G506" i="1"/>
  <c r="H509" i="1"/>
  <c r="G509" i="1"/>
  <c r="H514" i="1"/>
  <c r="G514" i="1"/>
  <c r="H518" i="1"/>
  <c r="G518" i="1"/>
  <c r="H595" i="1"/>
  <c r="G595" i="1"/>
  <c r="H611" i="1"/>
  <c r="G611" i="1"/>
  <c r="H607" i="1"/>
  <c r="G607" i="1"/>
  <c r="H425" i="1"/>
  <c r="G425" i="1"/>
  <c r="H430" i="1"/>
  <c r="G430" i="1"/>
  <c r="H433" i="1"/>
  <c r="G433" i="1"/>
  <c r="H438" i="1"/>
  <c r="G438" i="1"/>
  <c r="H441" i="1"/>
  <c r="G441" i="1"/>
  <c r="H446" i="1"/>
  <c r="G446" i="1"/>
  <c r="H449" i="1"/>
  <c r="G449" i="1"/>
  <c r="H454" i="1"/>
  <c r="G454" i="1"/>
  <c r="H457" i="1"/>
  <c r="G457" i="1"/>
  <c r="H462" i="1"/>
  <c r="G462" i="1"/>
  <c r="H465" i="1"/>
  <c r="G465" i="1"/>
  <c r="H470" i="1"/>
  <c r="G470" i="1"/>
  <c r="H473" i="1"/>
  <c r="G473" i="1"/>
  <c r="H478" i="1"/>
  <c r="G478" i="1"/>
  <c r="H481" i="1"/>
  <c r="G481" i="1"/>
  <c r="H486" i="1"/>
  <c r="G486" i="1"/>
  <c r="H489" i="1"/>
  <c r="G489" i="1"/>
  <c r="H494" i="1"/>
  <c r="G494" i="1"/>
  <c r="H497" i="1"/>
  <c r="G497" i="1"/>
  <c r="H502" i="1"/>
  <c r="G502" i="1"/>
  <c r="H505" i="1"/>
  <c r="G505" i="1"/>
  <c r="H510" i="1"/>
  <c r="G510" i="1"/>
  <c r="H513" i="1"/>
  <c r="G513" i="1"/>
  <c r="H526" i="1"/>
  <c r="G526" i="1"/>
  <c r="H603" i="1"/>
  <c r="G603" i="1"/>
  <c r="H619" i="1"/>
  <c r="G619" i="1"/>
  <c r="H427" i="1"/>
  <c r="H431" i="1"/>
  <c r="H435" i="1"/>
  <c r="H439" i="1"/>
  <c r="H443" i="1"/>
  <c r="H447" i="1"/>
  <c r="H451" i="1"/>
  <c r="H455" i="1"/>
  <c r="H459" i="1"/>
  <c r="H463" i="1"/>
  <c r="H467" i="1"/>
  <c r="H471" i="1"/>
  <c r="H475" i="1"/>
  <c r="H479" i="1"/>
  <c r="H483" i="1"/>
  <c r="H487" i="1"/>
  <c r="H491" i="1"/>
  <c r="H495" i="1"/>
  <c r="H499" i="1"/>
  <c r="H503" i="1"/>
  <c r="H507" i="1"/>
  <c r="H511" i="1"/>
  <c r="H515" i="1"/>
  <c r="G1016" i="1"/>
  <c r="H1016" i="1"/>
  <c r="G1131" i="1"/>
  <c r="H1131" i="1"/>
  <c r="G1139" i="1"/>
  <c r="H1139" i="1"/>
  <c r="G1147" i="1"/>
  <c r="H1147" i="1"/>
  <c r="G1155" i="1"/>
  <c r="H1155" i="1"/>
  <c r="G1163" i="1"/>
  <c r="H1163" i="1"/>
  <c r="G1171" i="1"/>
  <c r="H1171" i="1"/>
  <c r="G1179" i="1"/>
  <c r="H1179" i="1"/>
  <c r="G1229" i="1"/>
  <c r="H1229" i="1"/>
  <c r="G1237" i="1"/>
  <c r="H1237" i="1"/>
  <c r="G1409" i="1"/>
  <c r="H1409" i="1"/>
  <c r="G1412" i="1"/>
  <c r="H1412" i="1"/>
  <c r="G1417" i="1"/>
  <c r="H1417" i="1"/>
  <c r="G1420" i="1"/>
  <c r="H1420" i="1"/>
  <c r="G1425" i="1"/>
  <c r="H1425" i="1"/>
  <c r="G1428" i="1"/>
  <c r="H1428" i="1"/>
  <c r="H1549" i="1"/>
  <c r="G1549" i="1"/>
  <c r="J1549" i="1"/>
  <c r="H1553" i="1"/>
  <c r="G1553" i="1"/>
  <c r="I1553" i="1" s="1"/>
  <c r="J1553" i="1"/>
  <c r="H1559" i="1"/>
  <c r="G1559" i="1"/>
  <c r="J1559" i="1"/>
  <c r="H1563" i="1"/>
  <c r="G1563" i="1"/>
  <c r="H568" i="1"/>
  <c r="G568" i="1"/>
  <c r="H570" i="1"/>
  <c r="G570" i="1"/>
  <c r="H572" i="1"/>
  <c r="G572" i="1"/>
  <c r="H574" i="1"/>
  <c r="G574" i="1"/>
  <c r="H576" i="1"/>
  <c r="G576" i="1"/>
  <c r="H578" i="1"/>
  <c r="G578" i="1"/>
  <c r="H580" i="1"/>
  <c r="G580" i="1"/>
  <c r="H582" i="1"/>
  <c r="G582" i="1"/>
  <c r="H584" i="1"/>
  <c r="G584" i="1"/>
  <c r="H586" i="1"/>
  <c r="G586" i="1"/>
  <c r="H588" i="1"/>
  <c r="G588" i="1"/>
  <c r="H590" i="1"/>
  <c r="G590" i="1"/>
  <c r="H636" i="1"/>
  <c r="G636" i="1"/>
  <c r="H641" i="1"/>
  <c r="G641" i="1"/>
  <c r="G1271" i="1"/>
  <c r="H1271" i="1"/>
  <c r="G1279" i="1"/>
  <c r="H1279" i="1"/>
  <c r="G1287" i="1"/>
  <c r="H1287" i="1"/>
  <c r="G1295" i="1"/>
  <c r="H1295" i="1"/>
  <c r="G1326" i="1"/>
  <c r="H1326" i="1"/>
  <c r="G1331" i="1"/>
  <c r="H1331" i="1"/>
  <c r="G1334" i="1"/>
  <c r="H1334" i="1"/>
  <c r="G1339" i="1"/>
  <c r="H1339" i="1"/>
  <c r="G1342" i="1"/>
  <c r="H1342" i="1"/>
  <c r="G1347" i="1"/>
  <c r="H1347" i="1"/>
  <c r="G1350" i="1"/>
  <c r="H1350" i="1"/>
  <c r="G1355" i="1"/>
  <c r="H1355" i="1"/>
  <c r="G1358" i="1"/>
  <c r="H1358" i="1"/>
  <c r="G1363" i="1"/>
  <c r="H1363" i="1"/>
  <c r="G1366" i="1"/>
  <c r="H1366" i="1"/>
  <c r="G1371" i="1"/>
  <c r="H1371" i="1"/>
  <c r="G1374" i="1"/>
  <c r="H1374" i="1"/>
  <c r="G1379" i="1"/>
  <c r="H1379" i="1"/>
  <c r="G1382" i="1"/>
  <c r="H1382" i="1"/>
  <c r="G1387" i="1"/>
  <c r="H1387" i="1"/>
  <c r="G1390" i="1"/>
  <c r="H1390" i="1"/>
  <c r="G1395" i="1"/>
  <c r="H1395" i="1"/>
  <c r="G1398" i="1"/>
  <c r="H1398"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G1127" i="1"/>
  <c r="H1127" i="1"/>
  <c r="G1135" i="1"/>
  <c r="H1135" i="1"/>
  <c r="G1143" i="1"/>
  <c r="H1143" i="1"/>
  <c r="G1151" i="1"/>
  <c r="H1151" i="1"/>
  <c r="G1159" i="1"/>
  <c r="H1159" i="1"/>
  <c r="G1167" i="1"/>
  <c r="H1167" i="1"/>
  <c r="G1175" i="1"/>
  <c r="H1175" i="1"/>
  <c r="G1225" i="1"/>
  <c r="H1225" i="1"/>
  <c r="G1233" i="1"/>
  <c r="H1233" i="1"/>
  <c r="H1241" i="1"/>
  <c r="G1241" i="1"/>
  <c r="G1474" i="1"/>
  <c r="H1474" i="1"/>
  <c r="G1477" i="1"/>
  <c r="H1477" i="1"/>
  <c r="G1482" i="1"/>
  <c r="H1482" i="1"/>
  <c r="G1517" i="1"/>
  <c r="H1517" i="1"/>
  <c r="G1522" i="1"/>
  <c r="H1522" i="1"/>
  <c r="H428" i="1"/>
  <c r="H432" i="1"/>
  <c r="H436" i="1"/>
  <c r="H440" i="1"/>
  <c r="H444" i="1"/>
  <c r="H448" i="1"/>
  <c r="H452" i="1"/>
  <c r="H456" i="1"/>
  <c r="H460" i="1"/>
  <c r="H464" i="1"/>
  <c r="H468" i="1"/>
  <c r="H472" i="1"/>
  <c r="H476" i="1"/>
  <c r="H480" i="1"/>
  <c r="H484" i="1"/>
  <c r="H488" i="1"/>
  <c r="H492" i="1"/>
  <c r="H496" i="1"/>
  <c r="H500" i="1"/>
  <c r="H504" i="1"/>
  <c r="H508" i="1"/>
  <c r="H512" i="1"/>
  <c r="H567" i="1"/>
  <c r="G567" i="1"/>
  <c r="H569" i="1"/>
  <c r="G569" i="1"/>
  <c r="H571" i="1"/>
  <c r="G571" i="1"/>
  <c r="H573" i="1"/>
  <c r="G573" i="1"/>
  <c r="H575" i="1"/>
  <c r="G575" i="1"/>
  <c r="H577" i="1"/>
  <c r="G577" i="1"/>
  <c r="H579" i="1"/>
  <c r="G579" i="1"/>
  <c r="H581" i="1"/>
  <c r="G581" i="1"/>
  <c r="H583" i="1"/>
  <c r="G583" i="1"/>
  <c r="H585" i="1"/>
  <c r="G585" i="1"/>
  <c r="H587" i="1"/>
  <c r="G587" i="1"/>
  <c r="H589" i="1"/>
  <c r="G589" i="1"/>
  <c r="H635" i="1"/>
  <c r="G635" i="1"/>
  <c r="G1275" i="1"/>
  <c r="H1275" i="1"/>
  <c r="G1283" i="1"/>
  <c r="H1283" i="1"/>
  <c r="G1291" i="1"/>
  <c r="H1291" i="1"/>
  <c r="G1299" i="1"/>
  <c r="H1299" i="1"/>
  <c r="H1576" i="1"/>
  <c r="G1576" i="1"/>
  <c r="J1576" i="1"/>
  <c r="H1242" i="1"/>
  <c r="G1242" i="1"/>
  <c r="H1244" i="1"/>
  <c r="G1244" i="1"/>
  <c r="H1246" i="1"/>
  <c r="G1246" i="1"/>
  <c r="H1248" i="1"/>
  <c r="G1248" i="1"/>
  <c r="H1250" i="1"/>
  <c r="G1250" i="1"/>
  <c r="G1434" i="1"/>
  <c r="H1434" i="1"/>
  <c r="G1439" i="1"/>
  <c r="H1439" i="1"/>
  <c r="G1442" i="1"/>
  <c r="H1442" i="1"/>
  <c r="G1447" i="1"/>
  <c r="H1447" i="1"/>
  <c r="G1450" i="1"/>
  <c r="H1450" i="1"/>
  <c r="G1455" i="1"/>
  <c r="H1455" i="1"/>
  <c r="G1458" i="1"/>
  <c r="H1458" i="1"/>
  <c r="G1463" i="1"/>
  <c r="H1463" i="1"/>
  <c r="G1466" i="1"/>
  <c r="H1466" i="1"/>
  <c r="G1489" i="1"/>
  <c r="H1489" i="1"/>
  <c r="G1491" i="1"/>
  <c r="H1491" i="1"/>
  <c r="G1496" i="1"/>
  <c r="H1496" i="1"/>
  <c r="G1499" i="1"/>
  <c r="H1499" i="1"/>
  <c r="G1504" i="1"/>
  <c r="H1504" i="1"/>
  <c r="G1507" i="1"/>
  <c r="H1507" i="1"/>
  <c r="G1511" i="1"/>
  <c r="H1511" i="1"/>
  <c r="G1514" i="1"/>
  <c r="H1514" i="1"/>
  <c r="G1529" i="1"/>
  <c r="H1529" i="1"/>
  <c r="G1532" i="1"/>
  <c r="H1532" i="1"/>
  <c r="J1542" i="1"/>
  <c r="G1542" i="1"/>
  <c r="I1542" i="1" s="1"/>
  <c r="J1544" i="1"/>
  <c r="G1544" i="1"/>
  <c r="I1544" i="1" s="1"/>
  <c r="J1546" i="1"/>
  <c r="G1546" i="1"/>
  <c r="I1546" i="1" s="1"/>
  <c r="H1574" i="1"/>
  <c r="G1574" i="1"/>
  <c r="I1574" i="1" s="1"/>
  <c r="H1580" i="1"/>
  <c r="G1580" i="1"/>
  <c r="J1580" i="1"/>
  <c r="H1598" i="1"/>
  <c r="G1598" i="1"/>
  <c r="H1606" i="1"/>
  <c r="G1606" i="1"/>
  <c r="H1614" i="1"/>
  <c r="G1614" i="1"/>
  <c r="G1636" i="1"/>
  <c r="H1636" i="1"/>
  <c r="G1644" i="1"/>
  <c r="H1644" i="1"/>
  <c r="G1652" i="1"/>
  <c r="H1652" i="1"/>
  <c r="G1660" i="1"/>
  <c r="H1660" i="1"/>
  <c r="G1668" i="1"/>
  <c r="H1668" i="1"/>
  <c r="H1673" i="1"/>
  <c r="G1673"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G1252" i="1"/>
  <c r="G1327" i="1"/>
  <c r="H1327" i="1"/>
  <c r="G1330" i="1"/>
  <c r="H1330" i="1"/>
  <c r="G1335" i="1"/>
  <c r="H1335" i="1"/>
  <c r="G1338" i="1"/>
  <c r="H1338" i="1"/>
  <c r="G1343" i="1"/>
  <c r="H1343" i="1"/>
  <c r="G1346" i="1"/>
  <c r="H1346" i="1"/>
  <c r="G1351" i="1"/>
  <c r="H1351" i="1"/>
  <c r="G1354" i="1"/>
  <c r="H1354" i="1"/>
  <c r="G1359" i="1"/>
  <c r="H1359" i="1"/>
  <c r="G1362" i="1"/>
  <c r="H1362" i="1"/>
  <c r="G1367" i="1"/>
  <c r="H1367" i="1"/>
  <c r="G1370" i="1"/>
  <c r="H1370" i="1"/>
  <c r="G1375" i="1"/>
  <c r="H1375" i="1"/>
  <c r="G1378" i="1"/>
  <c r="H1378" i="1"/>
  <c r="G1383" i="1"/>
  <c r="H1383" i="1"/>
  <c r="G1386" i="1"/>
  <c r="H1386" i="1"/>
  <c r="G1391" i="1"/>
  <c r="H1391" i="1"/>
  <c r="G1394" i="1"/>
  <c r="H1394" i="1"/>
  <c r="G1399" i="1"/>
  <c r="H1399" i="1"/>
  <c r="H1406" i="1"/>
  <c r="G1408" i="1"/>
  <c r="H1408" i="1"/>
  <c r="G1413" i="1"/>
  <c r="H1413" i="1"/>
  <c r="G1416" i="1"/>
  <c r="H1416" i="1"/>
  <c r="G1421" i="1"/>
  <c r="H1421" i="1"/>
  <c r="G1424" i="1"/>
  <c r="H1424" i="1"/>
  <c r="G1429" i="1"/>
  <c r="H1429" i="1"/>
  <c r="G1473" i="1"/>
  <c r="H1473" i="1"/>
  <c r="G1478" i="1"/>
  <c r="H1478" i="1"/>
  <c r="G1481" i="1"/>
  <c r="H1481" i="1"/>
  <c r="G1518" i="1"/>
  <c r="H1518" i="1"/>
  <c r="G1521" i="1"/>
  <c r="H1521" i="1"/>
  <c r="G1541" i="1"/>
  <c r="J1541" i="1"/>
  <c r="H1541" i="1"/>
  <c r="G1543" i="1"/>
  <c r="J1543" i="1"/>
  <c r="H1543" i="1"/>
  <c r="G1545" i="1"/>
  <c r="J1545" i="1"/>
  <c r="H1545" i="1"/>
  <c r="G1547" i="1"/>
  <c r="J1547" i="1"/>
  <c r="H1547" i="1"/>
  <c r="H1551" i="1"/>
  <c r="G1551" i="1"/>
  <c r="I1551" i="1" s="1"/>
  <c r="J1551" i="1"/>
  <c r="H1557" i="1"/>
  <c r="G1557" i="1"/>
  <c r="J1557" i="1"/>
  <c r="H1561" i="1"/>
  <c r="G1561" i="1"/>
  <c r="J1561" i="1"/>
  <c r="E221" i="4"/>
  <c r="D217" i="1" s="1"/>
  <c r="F222" i="4"/>
  <c r="F648" i="4"/>
  <c r="H1015" i="1"/>
  <c r="H1126" i="1"/>
  <c r="H1130" i="1"/>
  <c r="H1134" i="1"/>
  <c r="H1138" i="1"/>
  <c r="H1142" i="1"/>
  <c r="H1146" i="1"/>
  <c r="H1150" i="1"/>
  <c r="H1154" i="1"/>
  <c r="H1158" i="1"/>
  <c r="H1162" i="1"/>
  <c r="H1166" i="1"/>
  <c r="H1170" i="1"/>
  <c r="H1174" i="1"/>
  <c r="H1178" i="1"/>
  <c r="H1224" i="1"/>
  <c r="H1228" i="1"/>
  <c r="H1232" i="1"/>
  <c r="H1236" i="1"/>
  <c r="H1240" i="1"/>
  <c r="H1243" i="1"/>
  <c r="G1243" i="1"/>
  <c r="H1245" i="1"/>
  <c r="G1245" i="1"/>
  <c r="H1247" i="1"/>
  <c r="G1247" i="1"/>
  <c r="H1249" i="1"/>
  <c r="G1249" i="1"/>
  <c r="H1251" i="1"/>
  <c r="G1251" i="1"/>
  <c r="H1270" i="1"/>
  <c r="H1274" i="1"/>
  <c r="H1282" i="1"/>
  <c r="H1286" i="1"/>
  <c r="H1290" i="1"/>
  <c r="H1294" i="1"/>
  <c r="H1298" i="1"/>
  <c r="G1402" i="1"/>
  <c r="H1402" i="1"/>
  <c r="G1405" i="1"/>
  <c r="H1405" i="1"/>
  <c r="G1435" i="1"/>
  <c r="H1435" i="1"/>
  <c r="G1438" i="1"/>
  <c r="H1438" i="1"/>
  <c r="G1443" i="1"/>
  <c r="H1443" i="1"/>
  <c r="G1446" i="1"/>
  <c r="H1446" i="1"/>
  <c r="G1451" i="1"/>
  <c r="H1451" i="1"/>
  <c r="G1454" i="1"/>
  <c r="H1454" i="1"/>
  <c r="G1459" i="1"/>
  <c r="H1459" i="1"/>
  <c r="G1462" i="1"/>
  <c r="H1462" i="1"/>
  <c r="G1467" i="1"/>
  <c r="H1467" i="1"/>
  <c r="G1470" i="1"/>
  <c r="H1470" i="1"/>
  <c r="G1488" i="1"/>
  <c r="H1488" i="1"/>
  <c r="G1492" i="1"/>
  <c r="H1492" i="1"/>
  <c r="G1495" i="1"/>
  <c r="H1495" i="1"/>
  <c r="G1500" i="1"/>
  <c r="H1500" i="1"/>
  <c r="G1503" i="1"/>
  <c r="H1503" i="1"/>
  <c r="G1508" i="1"/>
  <c r="H1508" i="1"/>
  <c r="G1528" i="1"/>
  <c r="H1528" i="1"/>
  <c r="G1533" i="1"/>
  <c r="H1533" i="1"/>
  <c r="G1536" i="1"/>
  <c r="H1536" i="1"/>
  <c r="J1574" i="1"/>
  <c r="J1579" i="1"/>
  <c r="H1579" i="1"/>
  <c r="G1579" i="1"/>
  <c r="I1579" i="1" s="1"/>
  <c r="F361" i="4"/>
  <c r="F572" i="4"/>
  <c r="D571" i="4"/>
  <c r="C566" i="1"/>
  <c r="H1633" i="1"/>
  <c r="G1633" i="1"/>
  <c r="H1641" i="1"/>
  <c r="G1641" i="1"/>
  <c r="H1649" i="1"/>
  <c r="G1649" i="1"/>
  <c r="H1657" i="1"/>
  <c r="G1657" i="1"/>
  <c r="H1665" i="1"/>
  <c r="G1665" i="1"/>
  <c r="F203" i="4"/>
  <c r="D202" i="4"/>
  <c r="F514" i="4"/>
  <c r="D491" i="4"/>
  <c r="F537" i="4"/>
  <c r="D536" i="4"/>
  <c r="F630" i="4"/>
  <c r="D629" i="4"/>
  <c r="F8" i="5"/>
  <c r="H1564" i="1"/>
  <c r="G1564" i="1"/>
  <c r="H1566" i="1"/>
  <c r="G1566" i="1"/>
  <c r="I1566" i="1" s="1"/>
  <c r="H1568" i="1"/>
  <c r="G1568" i="1"/>
  <c r="H1570" i="1"/>
  <c r="G1570" i="1"/>
  <c r="G1596" i="1"/>
  <c r="H1596" i="1"/>
  <c r="G1604" i="1"/>
  <c r="H1604" i="1"/>
  <c r="G1612" i="1"/>
  <c r="H1612" i="1"/>
  <c r="G1620" i="1"/>
  <c r="H1620" i="1"/>
  <c r="H1625" i="1"/>
  <c r="G1625" i="1"/>
  <c r="H1670" i="1"/>
  <c r="G1670" i="1"/>
  <c r="H1678" i="1"/>
  <c r="G1678" i="1"/>
  <c r="H1686" i="1"/>
  <c r="G1686" i="1"/>
  <c r="H30" i="3"/>
  <c r="F120" i="4"/>
  <c r="E106" i="4"/>
  <c r="D102" i="1" s="1"/>
  <c r="F135" i="4"/>
  <c r="D134" i="4"/>
  <c r="D373" i="4"/>
  <c r="D360" i="4" s="1"/>
  <c r="F431" i="4"/>
  <c r="D430" i="4"/>
  <c r="E536" i="4"/>
  <c r="H336" i="9"/>
  <c r="D1182" i="1"/>
  <c r="E296" i="5"/>
  <c r="D1300" i="1" s="1"/>
  <c r="H1300" i="1" s="1"/>
  <c r="D1301" i="1"/>
  <c r="H1301" i="1" s="1"/>
  <c r="F36" i="6"/>
  <c r="E35" i="6"/>
  <c r="D1432" i="1"/>
  <c r="G1432" i="1" s="1"/>
  <c r="D51" i="8"/>
  <c r="C1629" i="1"/>
  <c r="G1490" i="1"/>
  <c r="H1540" i="1"/>
  <c r="I1575" i="1"/>
  <c r="G1589" i="1"/>
  <c r="H1592" i="1"/>
  <c r="G1594" i="1"/>
  <c r="H1601" i="1"/>
  <c r="G1601" i="1"/>
  <c r="H1609" i="1"/>
  <c r="G1609" i="1"/>
  <c r="H1617" i="1"/>
  <c r="G1617" i="1"/>
  <c r="H1630" i="1"/>
  <c r="G1630" i="1"/>
  <c r="H1638" i="1"/>
  <c r="G1638" i="1"/>
  <c r="H1646" i="1"/>
  <c r="G1646" i="1"/>
  <c r="H1654" i="1"/>
  <c r="G1654" i="1"/>
  <c r="H1662" i="1"/>
  <c r="G1662" i="1"/>
  <c r="G1676" i="1"/>
  <c r="H1676" i="1"/>
  <c r="G1684" i="1"/>
  <c r="H1684" i="1"/>
  <c r="F126" i="4"/>
  <c r="D125" i="4"/>
  <c r="F154" i="4"/>
  <c r="D153" i="4"/>
  <c r="F225" i="4"/>
  <c r="D221" i="4"/>
  <c r="E273" i="4"/>
  <c r="D269" i="1" s="1"/>
  <c r="E430" i="4"/>
  <c r="G156" i="9"/>
  <c r="E156" i="9" s="1"/>
  <c r="B156" i="9" s="1"/>
  <c r="F607" i="4"/>
  <c r="D597" i="4"/>
  <c r="E648" i="4"/>
  <c r="D642" i="1" s="1"/>
  <c r="G338" i="9"/>
  <c r="E338" i="9" s="1"/>
  <c r="B338" i="9" s="1"/>
  <c r="F203" i="5"/>
  <c r="F220" i="5"/>
  <c r="D219" i="5"/>
  <c r="F297" i="5"/>
  <c r="D5" i="6"/>
  <c r="F75" i="6"/>
  <c r="D1471" i="1"/>
  <c r="H1471" i="1" s="1"/>
  <c r="F129" i="6"/>
  <c r="D1525" i="1"/>
  <c r="G1525" i="1" s="1"/>
  <c r="E6" i="7"/>
  <c r="D1540" i="1"/>
  <c r="G1540" i="1" s="1"/>
  <c r="B41" i="9"/>
  <c r="D164" i="4"/>
  <c r="F621" i="4"/>
  <c r="F13" i="5"/>
  <c r="D12" i="5"/>
  <c r="D7" i="5" s="1"/>
  <c r="G337" i="9"/>
  <c r="E337" i="9" s="1"/>
  <c r="B337" i="9" s="1"/>
  <c r="F197" i="5"/>
  <c r="F256" i="5"/>
  <c r="D255" i="5"/>
  <c r="B33" i="9"/>
  <c r="F8" i="4"/>
  <c r="D7" i="4"/>
  <c r="F29" i="4"/>
  <c r="F50" i="4"/>
  <c r="D49" i="4"/>
  <c r="D82" i="4"/>
  <c r="F237" i="4"/>
  <c r="E262" i="4"/>
  <c r="D258" i="1" s="1"/>
  <c r="H258" i="1" s="1"/>
  <c r="F274" i="4"/>
  <c r="D273" i="4"/>
  <c r="D309" i="4"/>
  <c r="E321" i="4"/>
  <c r="F374" i="4"/>
  <c r="F426" i="4"/>
  <c r="E12" i="5"/>
  <c r="D1017" i="1" s="1"/>
  <c r="F71" i="5"/>
  <c r="D70" i="5"/>
  <c r="G316" i="9"/>
  <c r="G315" i="9"/>
  <c r="F150" i="5"/>
  <c r="D178" i="5"/>
  <c r="F181" i="5"/>
  <c r="E5" i="6"/>
  <c r="E114" i="6"/>
  <c r="B25" i="9"/>
  <c r="B57" i="9"/>
  <c r="B65" i="9"/>
  <c r="B73" i="9"/>
  <c r="B81" i="9"/>
  <c r="B89" i="9"/>
  <c r="B97" i="9"/>
  <c r="B105" i="9"/>
  <c r="B113" i="9"/>
  <c r="E70" i="5"/>
  <c r="E219" i="5"/>
  <c r="E177" i="5" s="1"/>
  <c r="B119" i="9"/>
  <c r="B123" i="9"/>
  <c r="B127" i="9"/>
  <c r="B131" i="9"/>
  <c r="B135" i="9"/>
  <c r="B139" i="9"/>
  <c r="B143" i="9"/>
  <c r="B147" i="9"/>
  <c r="B151" i="9"/>
  <c r="B155" i="9"/>
  <c r="F19" i="5"/>
  <c r="E251" i="5"/>
  <c r="F6" i="6"/>
  <c r="E89" i="6"/>
  <c r="D1485" i="1" s="1"/>
  <c r="G1485" i="1" s="1"/>
  <c r="D6" i="8"/>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8" i="9"/>
  <c r="E178" i="9" s="1"/>
  <c r="B178" i="9" s="1"/>
  <c r="G176" i="9"/>
  <c r="E176" i="9" s="1"/>
  <c r="B176" i="9" s="1"/>
  <c r="G174" i="9"/>
  <c r="E174" i="9" s="1"/>
  <c r="B174" i="9" s="1"/>
  <c r="G179" i="9"/>
  <c r="G177" i="9"/>
  <c r="E177" i="9" s="1"/>
  <c r="B177" i="9" s="1"/>
  <c r="G175" i="9"/>
  <c r="E175" i="9" s="1"/>
  <c r="B175" i="9" s="1"/>
  <c r="B29" i="9"/>
  <c r="B45" i="9"/>
  <c r="E314" i="9"/>
  <c r="B314" i="9" s="1"/>
  <c r="H316" i="9"/>
  <c r="H315" i="9"/>
  <c r="B231" i="9"/>
  <c r="F237" i="9"/>
  <c r="B237" i="9" s="1"/>
  <c r="B276" i="9"/>
  <c r="F298" i="9"/>
  <c r="F233" i="9"/>
  <c r="B233" i="9" s="1"/>
  <c r="I1581" i="1" l="1"/>
  <c r="H35" i="3"/>
  <c r="I35" i="3"/>
  <c r="D1571" i="1"/>
  <c r="H1571" i="1" s="1"/>
  <c r="G1577" i="1"/>
  <c r="H1577" i="1"/>
  <c r="H1572" i="1"/>
  <c r="G1572" i="1"/>
  <c r="I1570" i="1"/>
  <c r="D1555" i="1"/>
  <c r="C1555" i="1"/>
  <c r="I1561" i="1"/>
  <c r="G1556" i="1"/>
  <c r="D5" i="7"/>
  <c r="H33" i="3" s="1"/>
  <c r="I1549" i="1"/>
  <c r="I1541" i="1"/>
  <c r="G1681" i="1"/>
  <c r="H1602" i="1"/>
  <c r="H1260" i="1"/>
  <c r="H1278" i="1"/>
  <c r="G1140" i="1"/>
  <c r="F228" i="9"/>
  <c r="B228" i="9" s="1"/>
  <c r="D226" i="1"/>
  <c r="F230" i="4"/>
  <c r="G174" i="1"/>
  <c r="I24" i="3"/>
  <c r="E176" i="5"/>
  <c r="D1180" i="1" s="1"/>
  <c r="D1181" i="1"/>
  <c r="H22" i="3"/>
  <c r="C1012" i="1"/>
  <c r="F360" i="4"/>
  <c r="C355" i="1"/>
  <c r="C1583" i="1"/>
  <c r="D44" i="8"/>
  <c r="H19" i="9" s="1"/>
  <c r="E19" i="9" s="1"/>
  <c r="B19" i="9" s="1"/>
  <c r="G336" i="9"/>
  <c r="E336" i="9" s="1"/>
  <c r="B336" i="9" s="1"/>
  <c r="F178" i="5"/>
  <c r="D177" i="5"/>
  <c r="C1182" i="1"/>
  <c r="D69" i="5"/>
  <c r="F70" i="5"/>
  <c r="C1075" i="1"/>
  <c r="F49" i="4"/>
  <c r="C45" i="1"/>
  <c r="F221" i="4"/>
  <c r="C217" i="1"/>
  <c r="F125" i="4"/>
  <c r="C121" i="1"/>
  <c r="H1629" i="1"/>
  <c r="G1629" i="1"/>
  <c r="I28" i="3"/>
  <c r="D1431" i="1"/>
  <c r="F430" i="4"/>
  <c r="C424" i="1"/>
  <c r="F629" i="4"/>
  <c r="C623" i="1"/>
  <c r="F491" i="4"/>
  <c r="C485" i="1"/>
  <c r="E6" i="4"/>
  <c r="G1471" i="1"/>
  <c r="H1525" i="1"/>
  <c r="I30" i="3"/>
  <c r="D1510" i="1"/>
  <c r="E308" i="4"/>
  <c r="D316" i="1"/>
  <c r="E7" i="5"/>
  <c r="G339" i="9"/>
  <c r="F219" i="5"/>
  <c r="C1223" i="1"/>
  <c r="H642" i="1"/>
  <c r="G642" i="1"/>
  <c r="D424" i="1"/>
  <c r="D45" i="8"/>
  <c r="C1628" i="1"/>
  <c r="G102" i="1"/>
  <c r="H102" i="1"/>
  <c r="F114" i="6"/>
  <c r="F106" i="4"/>
  <c r="H566" i="1"/>
  <c r="G566" i="1"/>
  <c r="E152" i="4"/>
  <c r="I1543" i="1"/>
  <c r="I1559" i="1"/>
  <c r="H1432" i="1"/>
  <c r="E179" i="9"/>
  <c r="B179" i="9" s="1"/>
  <c r="H339" i="9"/>
  <c r="D1223" i="1"/>
  <c r="E141" i="6"/>
  <c r="G348" i="9" s="1"/>
  <c r="E348" i="9" s="1"/>
  <c r="I27" i="3"/>
  <c r="D1401" i="1"/>
  <c r="E315" i="9"/>
  <c r="B315" i="9" s="1"/>
  <c r="D308" i="4"/>
  <c r="F309" i="4"/>
  <c r="C304" i="1"/>
  <c r="F35" i="6"/>
  <c r="D1539" i="1"/>
  <c r="E5" i="7"/>
  <c r="F597" i="4"/>
  <c r="C591" i="1"/>
  <c r="H24" i="9"/>
  <c r="G24" i="9"/>
  <c r="D152" i="4"/>
  <c r="F153" i="4"/>
  <c r="C149" i="1"/>
  <c r="F89" i="6"/>
  <c r="F373" i="4"/>
  <c r="C368" i="1"/>
  <c r="I1568" i="1"/>
  <c r="I1564" i="1"/>
  <c r="F536" i="4"/>
  <c r="D535" i="4"/>
  <c r="C530" i="1"/>
  <c r="F262" i="4"/>
  <c r="F571" i="4"/>
  <c r="C565" i="1"/>
  <c r="G1300" i="1"/>
  <c r="I1557" i="1"/>
  <c r="I1545" i="1"/>
  <c r="I1580" i="1"/>
  <c r="I1576" i="1"/>
  <c r="H1485" i="1"/>
  <c r="G1301" i="1"/>
  <c r="G258" i="1"/>
  <c r="I25" i="3"/>
  <c r="D1255" i="1"/>
  <c r="D1075" i="1"/>
  <c r="E69" i="5"/>
  <c r="E316" i="9"/>
  <c r="B316" i="9" s="1"/>
  <c r="F273" i="4"/>
  <c r="C269" i="1"/>
  <c r="F82" i="4"/>
  <c r="C78" i="1"/>
  <c r="D6" i="4"/>
  <c r="F7" i="4"/>
  <c r="C3" i="1"/>
  <c r="F255" i="5"/>
  <c r="D251" i="5"/>
  <c r="C1259" i="1"/>
  <c r="F12" i="5"/>
  <c r="C1017" i="1"/>
  <c r="F164" i="4"/>
  <c r="C160" i="1"/>
  <c r="D141" i="6"/>
  <c r="F5" i="6"/>
  <c r="H27" i="3"/>
  <c r="C1401" i="1"/>
  <c r="E535" i="4"/>
  <c r="E639" i="4" s="1"/>
  <c r="D633" i="1" s="1"/>
  <c r="D530" i="1"/>
  <c r="F134" i="4"/>
  <c r="C130" i="1"/>
  <c r="F202" i="4"/>
  <c r="C198" i="1"/>
  <c r="G1571" i="1" l="1"/>
  <c r="G1555" i="1"/>
  <c r="H1555" i="1"/>
  <c r="G346" i="9"/>
  <c r="E346" i="9" s="1"/>
  <c r="B346" i="9" s="1"/>
  <c r="C1538" i="1"/>
  <c r="H226" i="1"/>
  <c r="G226" i="1"/>
  <c r="E24" i="9"/>
  <c r="B24" i="9" s="1"/>
  <c r="G1401" i="1"/>
  <c r="H1401" i="1"/>
  <c r="G3" i="1"/>
  <c r="H3" i="1"/>
  <c r="I23" i="3"/>
  <c r="D1074" i="1"/>
  <c r="G565" i="1"/>
  <c r="H565" i="1"/>
  <c r="D640" i="4"/>
  <c r="F535" i="4"/>
  <c r="C529" i="1"/>
  <c r="H368" i="1"/>
  <c r="G368" i="1"/>
  <c r="H591" i="1"/>
  <c r="G591" i="1"/>
  <c r="E417" i="4"/>
  <c r="D412" i="1" s="1"/>
  <c r="D303" i="1"/>
  <c r="E418" i="4"/>
  <c r="D413" i="1" s="1"/>
  <c r="I17" i="3"/>
  <c r="E422" i="4"/>
  <c r="D2" i="1"/>
  <c r="H1431" i="1"/>
  <c r="G1431" i="1"/>
  <c r="G121" i="1"/>
  <c r="H121" i="1"/>
  <c r="G45" i="1"/>
  <c r="H45" i="1"/>
  <c r="F69" i="5"/>
  <c r="H23" i="3"/>
  <c r="C1074" i="1"/>
  <c r="H160" i="1"/>
  <c r="G160" i="1"/>
  <c r="G269" i="1"/>
  <c r="H269" i="1"/>
  <c r="K1481" i="9"/>
  <c r="G344" i="9"/>
  <c r="E344" i="9" s="1"/>
  <c r="B344" i="9" s="1"/>
  <c r="C1621" i="1"/>
  <c r="I39" i="3"/>
  <c r="H355" i="1"/>
  <c r="G355" i="1"/>
  <c r="E347" i="9"/>
  <c r="B348" i="9"/>
  <c r="D299" i="4"/>
  <c r="D300" i="4" s="1"/>
  <c r="F152" i="4"/>
  <c r="H18" i="3"/>
  <c r="C148" i="1"/>
  <c r="H1182" i="1"/>
  <c r="G1182" i="1"/>
  <c r="H17" i="3"/>
  <c r="D422" i="4"/>
  <c r="F6" i="4"/>
  <c r="C2" i="1"/>
  <c r="E299" i="4"/>
  <c r="I18" i="3"/>
  <c r="D148" i="1"/>
  <c r="H130" i="1"/>
  <c r="G130" i="1"/>
  <c r="H1259" i="1"/>
  <c r="G1259" i="1"/>
  <c r="G304" i="1"/>
  <c r="H304" i="1"/>
  <c r="G1628" i="1"/>
  <c r="H1628" i="1"/>
  <c r="E339" i="9"/>
  <c r="B339" i="9" s="1"/>
  <c r="G1510" i="1"/>
  <c r="H1510" i="1"/>
  <c r="H485" i="1"/>
  <c r="G485" i="1"/>
  <c r="G424" i="1"/>
  <c r="H424" i="1"/>
  <c r="H198" i="1"/>
  <c r="G198" i="1"/>
  <c r="H25" i="3"/>
  <c r="F251" i="5"/>
  <c r="C1255" i="1"/>
  <c r="I33" i="3"/>
  <c r="D1538" i="1"/>
  <c r="I40" i="3"/>
  <c r="C1622" i="1"/>
  <c r="E6" i="5"/>
  <c r="I22" i="3"/>
  <c r="D1012" i="1"/>
  <c r="H1012" i="1" s="1"/>
  <c r="D639" i="4"/>
  <c r="H217" i="1"/>
  <c r="G217" i="1"/>
  <c r="H1075" i="1"/>
  <c r="G1075" i="1"/>
  <c r="F177" i="5"/>
  <c r="D176" i="5"/>
  <c r="H24" i="3"/>
  <c r="C1181" i="1"/>
  <c r="H1583" i="1"/>
  <c r="G1583" i="1"/>
  <c r="D6" i="5"/>
  <c r="E640" i="4"/>
  <c r="D634" i="1" s="1"/>
  <c r="D529" i="1"/>
  <c r="H31" i="3"/>
  <c r="F141" i="6"/>
  <c r="C1537" i="1"/>
  <c r="H1017" i="1"/>
  <c r="G1017" i="1"/>
  <c r="G78" i="1"/>
  <c r="H78" i="1"/>
  <c r="G530" i="1"/>
  <c r="H530" i="1"/>
  <c r="H149" i="1"/>
  <c r="G149" i="1"/>
  <c r="H1539" i="1"/>
  <c r="G1539" i="1"/>
  <c r="D417" i="4"/>
  <c r="F308" i="4"/>
  <c r="C303" i="1"/>
  <c r="I31" i="3"/>
  <c r="D1537" i="1"/>
  <c r="G1223" i="1"/>
  <c r="H1223" i="1"/>
  <c r="H316" i="1"/>
  <c r="G316" i="1"/>
  <c r="H623" i="1"/>
  <c r="G623" i="1"/>
  <c r="G343" i="9"/>
  <c r="E343" i="9" s="1"/>
  <c r="D418" i="4"/>
  <c r="F7" i="5"/>
  <c r="E345" i="9" l="1"/>
  <c r="I10" i="3" s="1"/>
  <c r="G1538" i="1"/>
  <c r="H1538" i="1"/>
  <c r="G1012" i="1"/>
  <c r="C296" i="1"/>
  <c r="D424" i="4"/>
  <c r="F422" i="4"/>
  <c r="D643" i="4"/>
  <c r="C417" i="1"/>
  <c r="H148" i="1"/>
  <c r="G148" i="1"/>
  <c r="F417" i="4"/>
  <c r="C412" i="1"/>
  <c r="G306" i="9"/>
  <c r="E306" i="9" s="1"/>
  <c r="B306" i="9" s="1"/>
  <c r="G299" i="9"/>
  <c r="C1011" i="1"/>
  <c r="F6" i="5"/>
  <c r="H1181" i="1"/>
  <c r="G1181" i="1"/>
  <c r="E423" i="4"/>
  <c r="E424" i="4" s="1"/>
  <c r="D419" i="1" s="1"/>
  <c r="E301" i="4"/>
  <c r="D297" i="1" s="1"/>
  <c r="D295" i="1"/>
  <c r="H1621" i="1"/>
  <c r="G1621" i="1"/>
  <c r="H11" i="3"/>
  <c r="G2" i="1"/>
  <c r="H2" i="1"/>
  <c r="H1074" i="1"/>
  <c r="G1074" i="1"/>
  <c r="E300" i="4"/>
  <c r="D296" i="1" s="1"/>
  <c r="G529" i="1"/>
  <c r="H529" i="1"/>
  <c r="F418" i="4"/>
  <c r="C413" i="1"/>
  <c r="G303" i="1"/>
  <c r="H303" i="1"/>
  <c r="F176" i="5"/>
  <c r="C1180" i="1"/>
  <c r="G1255" i="1"/>
  <c r="H1255" i="1"/>
  <c r="E643" i="4"/>
  <c r="D417" i="1"/>
  <c r="C634" i="1"/>
  <c r="F640" i="4"/>
  <c r="D423" i="4"/>
  <c r="F299" i="4"/>
  <c r="D301" i="4"/>
  <c r="C295" i="1"/>
  <c r="E342" i="9"/>
  <c r="B343" i="9"/>
  <c r="G1537" i="1"/>
  <c r="H1537" i="1"/>
  <c r="H299" i="9"/>
  <c r="D1011" i="1"/>
  <c r="F639" i="4"/>
  <c r="C633" i="1"/>
  <c r="H1622" i="1"/>
  <c r="G1622" i="1"/>
  <c r="H9" i="3"/>
  <c r="G633" i="1" l="1"/>
  <c r="H633" i="1"/>
  <c r="F424" i="4"/>
  <c r="C419" i="1"/>
  <c r="I9" i="3"/>
  <c r="K3" i="9"/>
  <c r="F301" i="4"/>
  <c r="C297" i="1"/>
  <c r="H634" i="1"/>
  <c r="G634" i="1"/>
  <c r="E425" i="4"/>
  <c r="D420" i="1" s="1"/>
  <c r="E644" i="4"/>
  <c r="E645" i="4" s="1"/>
  <c r="D418" i="1"/>
  <c r="H20" i="9"/>
  <c r="H1011" i="1"/>
  <c r="G1011" i="1"/>
  <c r="H8" i="3"/>
  <c r="D645" i="4"/>
  <c r="F643" i="4"/>
  <c r="C637" i="1"/>
  <c r="G296" i="1"/>
  <c r="H296" i="1"/>
  <c r="G295" i="1"/>
  <c r="H295" i="1"/>
  <c r="N3" i="9"/>
  <c r="I11" i="3"/>
  <c r="G412" i="1"/>
  <c r="H412" i="1"/>
  <c r="G417" i="1"/>
  <c r="H417" i="1"/>
  <c r="G20" i="9"/>
  <c r="D644" i="4"/>
  <c r="D425" i="4"/>
  <c r="F423" i="4"/>
  <c r="C418" i="1"/>
  <c r="D637" i="1"/>
  <c r="H1180" i="1"/>
  <c r="G1180" i="1"/>
  <c r="G413" i="1"/>
  <c r="H413" i="1"/>
  <c r="E299" i="9"/>
  <c r="F300" i="4"/>
  <c r="B299" i="9" l="1"/>
  <c r="M3" i="9"/>
  <c r="D639" i="1"/>
  <c r="G418" i="1"/>
  <c r="H418" i="1"/>
  <c r="E20" i="9"/>
  <c r="B20" i="9" s="1"/>
  <c r="G297" i="1"/>
  <c r="H297" i="1"/>
  <c r="G419" i="1"/>
  <c r="H419" i="1"/>
  <c r="C639" i="1"/>
  <c r="F645" i="4"/>
  <c r="F425" i="4"/>
  <c r="C420" i="1"/>
  <c r="F644" i="4"/>
  <c r="C638" i="1"/>
  <c r="D646" i="4"/>
  <c r="H637" i="1"/>
  <c r="G637" i="1"/>
  <c r="E646" i="4"/>
  <c r="D638" i="1"/>
  <c r="F646" i="4" l="1"/>
  <c r="D650" i="4"/>
  <c r="C640" i="1"/>
  <c r="D649" i="4"/>
  <c r="H334" i="9"/>
  <c r="G334" i="9"/>
  <c r="E650" i="4"/>
  <c r="D640" i="1"/>
  <c r="H638" i="1"/>
  <c r="G638" i="1"/>
  <c r="E649" i="4"/>
  <c r="G420" i="1"/>
  <c r="H420" i="1"/>
  <c r="G639" i="1"/>
  <c r="H639" i="1"/>
  <c r="E334" i="9" l="1"/>
  <c r="B334" i="9" s="1"/>
  <c r="F649" i="4"/>
  <c r="C643" i="1"/>
  <c r="H19" i="3"/>
  <c r="G297" i="9"/>
  <c r="E297" i="9" s="1"/>
  <c r="B297" i="9" s="1"/>
  <c r="I19" i="3"/>
  <c r="D643" i="1"/>
  <c r="I20" i="3"/>
  <c r="D644" i="1"/>
  <c r="H640" i="1"/>
  <c r="G640" i="1"/>
  <c r="F650" i="4"/>
  <c r="H20" i="3"/>
  <c r="C644" i="1"/>
  <c r="E298" i="9" l="1"/>
  <c r="I8" i="3" s="1"/>
  <c r="G644" i="1"/>
  <c r="H644" i="1"/>
  <c r="H643" i="1"/>
  <c r="G643" i="1"/>
  <c r="H7" i="3"/>
  <c r="J3" i="9" l="1"/>
  <c r="L293" i="9" l="1"/>
  <c r="F293" i="9" s="1"/>
  <c r="H295" i="9"/>
  <c r="G295" i="9"/>
  <c r="H18" i="9"/>
  <c r="G18" i="9"/>
  <c r="G22" i="9"/>
  <c r="G21" i="9"/>
  <c r="H17" i="9"/>
  <c r="M16" i="9"/>
  <c r="L15" i="9"/>
  <c r="G17" i="9"/>
  <c r="L16" i="9"/>
  <c r="J13" i="9"/>
  <c r="H15" i="9"/>
  <c r="J9" i="9"/>
  <c r="K12" i="9"/>
  <c r="K8" i="9"/>
  <c r="I6" i="9"/>
  <c r="K5" i="9"/>
  <c r="J11" i="9"/>
  <c r="I17" i="9"/>
  <c r="J12" i="9"/>
  <c r="K7" i="9"/>
  <c r="K10" i="9"/>
  <c r="I11" i="9"/>
  <c r="J6" i="9"/>
  <c r="H16" i="9"/>
  <c r="I9" i="9"/>
  <c r="I12" i="9"/>
  <c r="J7" i="9"/>
  <c r="K13" i="9"/>
  <c r="K11" i="9"/>
  <c r="I5" i="9"/>
  <c r="I8" i="9"/>
  <c r="J10" i="9"/>
  <c r="J5" i="9"/>
  <c r="M15" i="9"/>
  <c r="K9" i="9"/>
  <c r="H21" i="9"/>
  <c r="H22" i="9"/>
  <c r="J17" i="9"/>
  <c r="G16" i="9"/>
  <c r="I13" i="9"/>
  <c r="J8" i="9"/>
  <c r="K6" i="9"/>
  <c r="I7" i="9"/>
  <c r="G15" i="9"/>
  <c r="E13" i="9" l="1"/>
  <c r="B13" i="9" s="1"/>
  <c r="E10" i="9"/>
  <c r="B10" i="9" s="1"/>
  <c r="E18" i="9"/>
  <c r="B18" i="9" s="1"/>
  <c r="E15" i="9"/>
  <c r="E295" i="9"/>
  <c r="E23" i="9" s="1"/>
  <c r="I7" i="3" s="1"/>
  <c r="E16" i="9"/>
  <c r="E12" i="9"/>
  <c r="B12" i="9" s="1"/>
  <c r="F16" i="9"/>
  <c r="E7" i="9"/>
  <c r="B7" i="9" s="1"/>
  <c r="E5" i="9"/>
  <c r="B5" i="9" s="1"/>
  <c r="E9" i="9"/>
  <c r="B9" i="9" s="1"/>
  <c r="E17" i="9"/>
  <c r="B17" i="9" s="1"/>
  <c r="E21" i="9"/>
  <c r="B21" i="9" s="1"/>
  <c r="E8" i="9"/>
  <c r="B8" i="9" s="1"/>
  <c r="E6" i="9"/>
  <c r="B6" i="9" s="1"/>
  <c r="F15" i="9"/>
  <c r="E22" i="9"/>
  <c r="B22" i="9" s="1"/>
  <c r="E11" i="9"/>
  <c r="B11" i="9" s="1"/>
  <c r="B293" i="9"/>
  <c r="F23" i="9"/>
  <c r="B15" i="9" l="1"/>
  <c r="B295" i="9"/>
  <c r="F14" i="9"/>
  <c r="F3" i="9" s="1"/>
  <c r="B16" i="9"/>
  <c r="E4" i="9"/>
  <c r="E14" i="9"/>
  <c r="I13" i="3" s="1"/>
  <c r="E3" i="9" l="1"/>
</calcChain>
</file>

<file path=xl/sharedStrings.xml><?xml version="1.0" encoding="utf-8"?>
<sst xmlns="http://schemas.openxmlformats.org/spreadsheetml/2006/main" count="4733" uniqueCount="3657">
  <si>
    <t>Obveznik:</t>
  </si>
  <si>
    <t>26223 - OPĆINA RUGVICA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</si>
  <si>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</si>
  <si>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</si>
  <si>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</si>
  <si>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</si>
  <si>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</si>
  <si>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</si>
  <si>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</si>
  <si>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</si>
  <si>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</si>
  <si>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</si>
  <si>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</si>
  <si>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</si>
  <si>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</si>
  <si>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</si>
  <si>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</si>
  <si>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</si>
  <si>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</si>
  <si>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</si>
  <si>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</si>
  <si>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</si>
  <si>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</si>
  <si>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</si>
  <si>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</si>
  <si>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</si>
  <si>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</si>
  <si>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</si>
  <si>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</si>
  <si>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</si>
  <si>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</si>
  <si>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</si>
  <si>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</si>
  <si>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</si>
  <si>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</si>
  <si>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</si>
  <si>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</si>
  <si>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</si>
  <si>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</si>
  <si>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</si>
  <si>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</si>
  <si>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</si>
  <si>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</si>
  <si>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</si>
  <si>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</si>
  <si>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</si>
  <si>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</si>
  <si>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</si>
  <si>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</si>
  <si>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</si>
  <si>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</si>
  <si>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</si>
  <si>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</si>
  <si>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</si>
  <si>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</si>
  <si>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</si>
  <si>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</si>
  <si>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</si>
  <si>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</si>
  <si>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</si>
  <si>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</si>
  <si>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</si>
  <si>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</si>
  <si>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</si>
  <si>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</si>
  <si>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</si>
  <si>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</si>
  <si>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</si>
  <si>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</si>
  <si>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</si>
  <si>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</si>
  <si>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</si>
  <si>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</si>
  <si>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</si>
  <si>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</si>
  <si>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</si>
  <si>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</si>
  <si>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</si>
  <si>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</si>
  <si>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</si>
  <si>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</si>
  <si>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</si>
  <si>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</si>
  <si>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</si>
  <si>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</si>
  <si>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</si>
  <si>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</si>
  <si>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</si>
  <si>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</si>
  <si>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</si>
  <si>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</si>
  <si>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</si>
  <si>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</si>
  <si>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</si>
  <si>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</si>
  <si>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</si>
  <si>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</si>
  <si>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</si>
  <si>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</si>
  <si>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</si>
  <si>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</si>
  <si>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</si>
  <si>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</si>
  <si>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</si>
  <si>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</si>
  <si>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</si>
  <si>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</si>
  <si>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</si>
  <si>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</si>
  <si>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</si>
  <si>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</si>
  <si>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</si>
  <si>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</si>
  <si>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</si>
  <si>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</si>
  <si>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</si>
  <si>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</si>
  <si>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</si>
  <si>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</si>
  <si>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</si>
  <si>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</si>
  <si>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</si>
  <si>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</si>
  <si>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</si>
  <si>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</si>
  <si>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</si>
  <si>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</si>
  <si>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</si>
  <si>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</si>
  <si>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</si>
  <si>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</si>
  <si>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</si>
  <si>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</si>
  <si>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</si>
  <si>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</si>
  <si>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</si>
  <si>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</si>
  <si>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</si>
  <si>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</si>
  <si>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</si>
  <si>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</si>
  <si>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</si>
  <si>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</si>
  <si>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</si>
  <si>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</si>
  <si>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</si>
  <si>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</si>
  <si>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</si>
  <si>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</si>
  <si>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</si>
  <si>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</si>
  <si>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</si>
  <si>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</si>
  <si>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</si>
  <si>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</si>
  <si>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</si>
  <si>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</si>
  <si>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</si>
  <si>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</si>
  <si>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</si>
  <si>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</si>
  <si>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</si>
  <si>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</si>
  <si>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</si>
  <si>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</si>
  <si>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</si>
  <si>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</si>
  <si>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</si>
  <si>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</si>
  <si>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</si>
  <si>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</si>
  <si>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</si>
  <si>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</si>
  <si>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</si>
  <si>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</si>
  <si>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</si>
  <si>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</si>
  <si>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</si>
  <si>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</si>
  <si>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</si>
  <si>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</si>
  <si>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</si>
  <si>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</si>
  <si>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</si>
  <si>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</si>
  <si>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</si>
  <si>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</si>
  <si>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</si>
  <si>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</si>
  <si>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</si>
  <si>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</si>
  <si>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</si>
  <si>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</si>
  <si>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</si>
  <si>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</si>
  <si>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</si>
  <si>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</si>
  <si>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</si>
  <si>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</si>
  <si>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</si>
  <si>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</si>
  <si>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</si>
  <si>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</si>
  <si>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</si>
  <si>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</si>
  <si>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</si>
  <si>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</si>
  <si>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</si>
  <si>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</si>
  <si>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</si>
  <si>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</si>
  <si>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</si>
  <si>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</si>
  <si>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</si>
  <si>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</si>
  <si>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</si>
  <si>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</si>
  <si>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</si>
  <si>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</si>
  <si>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</si>
  <si>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</si>
  <si>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</si>
  <si>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</si>
  <si>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</si>
  <si>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</si>
  <si>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</si>
  <si>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</si>
  <si>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</si>
  <si>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</si>
  <si>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</si>
  <si>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</si>
  <si>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</si>
  <si>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</si>
  <si>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</si>
  <si>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</si>
  <si>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</si>
  <si>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</si>
  <si>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</si>
  <si>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</si>
  <si>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</si>
  <si>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</si>
  <si>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</si>
  <si>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</si>
  <si>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</si>
  <si>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</si>
  <si>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</si>
  <si>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</si>
  <si>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</si>
  <si>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</si>
  <si>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</si>
  <si>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</si>
  <si>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</si>
  <si>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</si>
  <si>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</si>
  <si>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</si>
  <si>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</si>
  <si>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</si>
  <si>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</si>
  <si>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</si>
  <si>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</si>
  <si>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</si>
  <si>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</si>
  <si>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</si>
  <si>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</si>
  <si>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</si>
  <si>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</si>
  <si>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</si>
  <si>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</si>
  <si>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</si>
  <si>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</si>
  <si>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</si>
  <si>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</si>
  <si>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</si>
  <si>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</si>
  <si>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</si>
  <si>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</si>
  <si>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</si>
  <si>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</si>
  <si>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</si>
  <si>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</si>
  <si>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</si>
  <si>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</si>
  <si>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</si>
  <si>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</si>
  <si>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</si>
  <si>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</si>
  <si>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</si>
  <si>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</si>
  <si>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</si>
  <si>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</si>
  <si>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</si>
  <si>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</si>
  <si>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</si>
  <si>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</si>
  <si>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</si>
  <si>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</si>
  <si>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</si>
  <si>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</si>
  <si>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</si>
  <si>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</si>
  <si>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</si>
  <si>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</si>
  <si>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</si>
  <si>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</si>
  <si>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</si>
  <si>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</si>
  <si>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</si>
  <si>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</si>
  <si>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</si>
  <si>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</si>
  <si>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</si>
  <si>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</si>
  <si>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</si>
  <si>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</si>
  <si>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</si>
  <si>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</si>
  <si>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</si>
  <si>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</si>
  <si>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</si>
  <si>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</si>
  <si>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</si>
  <si>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</si>
  <si>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</si>
  <si>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</si>
  <si>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</si>
  <si>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</si>
  <si>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</si>
  <si>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</si>
  <si>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</si>
  <si>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</si>
  <si>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</si>
  <si>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</si>
  <si>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</si>
  <si>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</si>
  <si>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</si>
  <si>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</si>
  <si>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</si>
  <si>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</si>
  <si>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</si>
  <si>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</si>
  <si>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</si>
  <si>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</si>
  <si>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</si>
  <si>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</si>
  <si>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</si>
  <si>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</si>
  <si>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</si>
  <si>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</si>
  <si>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</si>
  <si>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</si>
  <si>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</si>
  <si>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</si>
  <si>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</si>
  <si>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</si>
  <si>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</si>
  <si>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</si>
  <si>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</si>
  <si>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</si>
  <si>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</si>
  <si>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</si>
  <si>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</si>
  <si>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</si>
  <si>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</si>
  <si>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</si>
  <si>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</si>
  <si>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</si>
  <si>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</si>
  <si>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</si>
  <si>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</si>
  <si>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</si>
  <si>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</si>
  <si>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</si>
  <si>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</si>
  <si>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</si>
  <si>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</si>
  <si>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</si>
  <si>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</si>
  <si>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</si>
  <si>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</si>
  <si>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</si>
  <si>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</si>
  <si>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</si>
  <si>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</si>
  <si>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</si>
  <si>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</si>
  <si>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</si>
  <si>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</si>
  <si>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</si>
  <si>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</si>
  <si>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</si>
  <si>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</si>
  <si>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</si>
  <si>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</si>
  <si>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</si>
  <si>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</si>
  <si>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</si>
  <si>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</si>
  <si>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</si>
  <si>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</si>
  <si>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</si>
  <si>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</si>
  <si>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</si>
  <si>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</si>
  <si>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</si>
  <si>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</si>
  <si>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</si>
  <si>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</si>
  <si>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</si>
  <si>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</si>
  <si>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</si>
  <si>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</si>
  <si>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</si>
  <si>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</si>
  <si>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</si>
  <si>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</si>
  <si>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</si>
  <si>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</si>
  <si>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</si>
  <si>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</si>
  <si>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</si>
  <si>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</si>
  <si>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</si>
  <si>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</si>
  <si>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</si>
  <si>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</si>
  <si>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</si>
  <si>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</si>
  <si>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</si>
  <si>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</si>
  <si>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</si>
  <si>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</si>
  <si>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</si>
  <si>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</si>
  <si>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</si>
  <si>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</si>
  <si>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</si>
  <si>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</si>
  <si>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</si>
  <si>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</si>
  <si>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</si>
  <si>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</si>
  <si>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</si>
  <si>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</si>
  <si>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</si>
  <si>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</si>
  <si>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</si>
  <si>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</si>
  <si>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</si>
  <si>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</si>
  <si>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</si>
  <si>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</si>
  <si>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</si>
  <si>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</si>
  <si>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</si>
  <si>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</si>
  <si>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</si>
  <si>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</si>
  <si>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</si>
  <si>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</si>
  <si>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</si>
  <si>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</si>
  <si>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</si>
  <si>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</si>
  <si>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</si>
  <si>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</si>
  <si>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</si>
  <si>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</si>
  <si>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</si>
  <si>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</si>
  <si>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</si>
  <si>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</si>
  <si>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</si>
  <si>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</si>
  <si>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</si>
  <si>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</si>
  <si>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</si>
  <si>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</si>
  <si>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</si>
  <si>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</si>
  <si>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</si>
  <si>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</si>
  <si>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</si>
  <si>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</si>
  <si>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</si>
  <si>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</si>
  <si>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</si>
  <si>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</si>
  <si>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</si>
  <si>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</si>
  <si>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</si>
  <si>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</si>
  <si>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</si>
  <si>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</si>
  <si>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</si>
  <si>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</si>
  <si>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</si>
  <si>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</si>
  <si>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</si>
  <si>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</si>
  <si>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</si>
  <si>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</si>
  <si>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</si>
  <si>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</si>
  <si>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</si>
  <si>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</si>
  <si>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</si>
  <si>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</si>
  <si>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</si>
  <si>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</si>
  <si>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</si>
  <si>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</si>
  <si>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</si>
  <si>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</si>
  <si>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</si>
  <si>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</si>
  <si>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</si>
  <si>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</si>
  <si>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</si>
  <si>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</si>
  <si>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</si>
  <si>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</si>
  <si>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</si>
  <si>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</si>
  <si>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</si>
  <si>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</si>
  <si>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</si>
  <si>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</si>
  <si>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</si>
  <si>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</si>
  <si>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</si>
  <si>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</si>
  <si>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</si>
  <si>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</si>
  <si>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</si>
  <si>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</si>
  <si>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</si>
  <si>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</si>
  <si>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</si>
  <si>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</si>
  <si>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</si>
  <si>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</si>
  <si>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</si>
  <si>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</si>
  <si>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</si>
  <si>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</si>
  <si>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</si>
  <si>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</si>
  <si>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</si>
  <si>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</si>
  <si>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</si>
  <si>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</si>
  <si>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</si>
  <si>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</si>
  <si>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</si>
  <si>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</si>
  <si>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</si>
  <si>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</si>
  <si>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</si>
  <si>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</si>
  <si>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</si>
  <si>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</si>
  <si>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</si>
  <si>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</si>
  <si>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</si>
  <si>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</si>
  <si>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</si>
  <si>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</si>
  <si>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</si>
  <si>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</si>
  <si>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</si>
  <si>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</si>
  <si>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</si>
  <si>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</si>
  <si>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</si>
  <si>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</si>
  <si>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</si>
  <si>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</si>
  <si>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</si>
  <si>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</si>
  <si>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</si>
  <si>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</si>
  <si>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</si>
  <si>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</si>
  <si>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</si>
  <si>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</si>
  <si>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</si>
  <si>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</si>
  <si>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</si>
  <si>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</si>
  <si>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</si>
  <si>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</si>
  <si>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</si>
  <si>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</si>
  <si>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</si>
  <si>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</si>
  <si>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</si>
  <si>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</si>
  <si>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</si>
  <si>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</si>
  <si>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</si>
  <si>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</si>
  <si>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</si>
  <si>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</si>
  <si>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</si>
  <si>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</si>
  <si>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</si>
  <si>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</si>
  <si>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</si>
  <si>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</si>
  <si>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</si>
  <si>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</si>
  <si>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</si>
  <si>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</si>
  <si>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</si>
  <si>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</si>
  <si>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</si>
  <si>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</si>
  <si>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</si>
  <si>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</si>
  <si>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</si>
  <si>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</si>
  <si>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</si>
  <si>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</si>
  <si>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</si>
  <si>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</si>
  <si>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</si>
  <si>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</si>
  <si>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</si>
  <si>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</si>
  <si>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</si>
  <si>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</si>
  <si>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</si>
  <si>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</si>
  <si>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</si>
  <si>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</si>
  <si>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</si>
  <si>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</si>
  <si>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</si>
  <si>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</si>
  <si>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</si>
  <si>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</si>
  <si>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</si>
  <si>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</si>
  <si>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</si>
  <si>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</si>
  <si>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</si>
  <si>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</si>
  <si>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</si>
  <si>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</si>
  <si>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</si>
  <si>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</si>
  <si>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</si>
  <si>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</si>
  <si>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</si>
  <si>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</si>
  <si>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</si>
  <si>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</si>
  <si>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</si>
  <si>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</si>
  <si>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</si>
  <si>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</si>
  <si>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</si>
  <si>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</si>
  <si>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</si>
  <si>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</si>
  <si>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</si>
  <si>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</si>
  <si>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</si>
  <si>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</si>
  <si>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</si>
  <si>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</si>
  <si>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</si>
  <si>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</si>
  <si>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</si>
  <si>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</si>
  <si>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</si>
  <si>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</si>
  <si>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</si>
  <si>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</si>
  <si>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</si>
  <si>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</si>
  <si>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</si>
  <si>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</si>
  <si>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</si>
  <si>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</si>
  <si>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</si>
  <si>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</si>
  <si>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</si>
  <si>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</si>
  <si>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</si>
  <si>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</si>
  <si>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</si>
  <si>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</si>
  <si>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</si>
  <si>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</si>
  <si>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</si>
  <si>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</si>
  <si>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</si>
  <si>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</si>
  <si>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</si>
  <si>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</si>
  <si>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</si>
  <si>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</si>
  <si>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</si>
  <si>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</si>
  <si>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</si>
  <si>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</si>
  <si>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</si>
  <si>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</si>
  <si>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</si>
  <si>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</si>
  <si>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</si>
  <si>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</si>
  <si>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</si>
  <si>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</si>
  <si>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</si>
  <si>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</si>
  <si>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</si>
  <si>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</si>
  <si>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</si>
  <si>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</si>
  <si>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</si>
  <si>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</si>
  <si>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</si>
  <si>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</si>
  <si>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</si>
  <si>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</si>
  <si>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</si>
  <si>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</si>
  <si>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</si>
  <si>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</si>
  <si>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</si>
  <si>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</si>
  <si>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</si>
  <si>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</si>
  <si>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</si>
  <si>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</si>
  <si>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</si>
  <si>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</si>
  <si>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</si>
  <si>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</si>
  <si>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</si>
  <si>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</si>
  <si>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</si>
  <si>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</si>
  <si>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</si>
  <si>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</si>
  <si>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</si>
  <si>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</si>
  <si>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</si>
  <si>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</si>
  <si>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</si>
  <si>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</si>
  <si>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</si>
  <si>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</si>
  <si>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</si>
  <si>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</si>
  <si>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</si>
  <si>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</si>
  <si>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</si>
  <si>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</si>
  <si>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</si>
  <si>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</si>
  <si>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</si>
  <si>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</si>
  <si>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</si>
  <si>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</si>
  <si>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</si>
  <si>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</si>
  <si>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</si>
  <si>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</si>
  <si>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</si>
  <si>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</si>
  <si>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</si>
  <si>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</si>
  <si>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</si>
  <si>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</si>
  <si>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</si>
  <si>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</si>
  <si>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</si>
  <si>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</si>
  <si>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</si>
  <si>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</si>
  <si>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</si>
  <si>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</si>
  <si>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</si>
  <si>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</si>
  <si>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</si>
  <si>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</si>
  <si>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</si>
  <si>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</si>
  <si>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</si>
  <si>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</si>
  <si>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</si>
  <si>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</si>
  <si>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</si>
  <si>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</si>
  <si>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</si>
  <si>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</si>
  <si>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</si>
  <si>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</si>
  <si>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</si>
  <si>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</si>
  <si>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</si>
  <si>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</si>
  <si>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</si>
  <si>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</si>
  <si>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</si>
  <si>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</si>
  <si>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</si>
  <si>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</si>
  <si>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</si>
  <si>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</si>
  <si>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</si>
  <si>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</si>
  <si>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</si>
  <si>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</si>
  <si>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</si>
  <si>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</si>
  <si>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</si>
  <si>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</si>
  <si>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</si>
  <si>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</si>
  <si>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</si>
  <si>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</si>
  <si>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</si>
  <si>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</si>
  <si>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</si>
  <si>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</si>
  <si>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</si>
  <si>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</si>
  <si>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</si>
  <si>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</si>
  <si>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</si>
  <si>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</si>
  <si>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</si>
  <si>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</si>
  <si>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</si>
  <si>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</si>
  <si>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</si>
  <si>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</si>
  <si>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</si>
  <si>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</si>
  <si>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</si>
  <si>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</si>
  <si>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</si>
  <si>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</si>
  <si>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</si>
  <si>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</si>
  <si>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</si>
  <si>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</si>
  <si>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</si>
  <si>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</si>
  <si>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</si>
  <si>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</si>
  <si>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</si>
  <si>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</si>
  <si>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</si>
  <si>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</si>
  <si>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</si>
  <si>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</si>
  <si>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</si>
  <si>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</si>
  <si>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</si>
  <si>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</si>
  <si>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</si>
  <si>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</si>
  <si>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</si>
  <si>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</si>
  <si>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</si>
  <si>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</si>
  <si>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</si>
  <si>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</si>
  <si>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</si>
  <si>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</si>
  <si>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</si>
  <si>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</si>
  <si>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</si>
  <si>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</si>
  <si>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</si>
  <si>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</si>
  <si>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</si>
  <si>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</si>
  <si>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</si>
  <si>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</si>
  <si>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</si>
  <si>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</si>
  <si>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</si>
  <si>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</si>
  <si>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</si>
  <si>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</si>
  <si>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</si>
  <si>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</si>
  <si>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</si>
  <si>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</si>
  <si>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</si>
  <si>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</si>
  <si>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</si>
  <si>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</si>
  <si>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</si>
  <si>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</si>
  <si>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</si>
  <si>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</si>
  <si>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</si>
  <si>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</si>
  <si>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</si>
  <si>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</si>
  <si>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</si>
  <si>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</si>
  <si>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</si>
  <si>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</si>
  <si>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</si>
  <si>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</si>
  <si>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</si>
  <si>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</si>
  <si>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</si>
  <si>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</si>
  <si>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</si>
  <si>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</si>
  <si>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</si>
  <si>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</si>
  <si>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</si>
  <si>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</si>
  <si>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</si>
  <si>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</si>
  <si>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</si>
  <si>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</si>
  <si>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</si>
  <si>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</si>
  <si>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</si>
  <si>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</si>
  <si>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</si>
  <si>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</si>
  <si>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</si>
  <si>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</si>
  <si>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</si>
  <si>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</si>
  <si>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</si>
  <si>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</si>
  <si>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</si>
  <si>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</si>
  <si>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</si>
  <si>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</si>
  <si>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</si>
  <si>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</si>
  <si>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</si>
  <si>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</si>
  <si>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</si>
  <si>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</si>
  <si>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</si>
  <si>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</si>
  <si>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</si>
  <si>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</si>
  <si>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</si>
  <si>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</si>
  <si>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</si>
  <si>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</si>
  <si>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</si>
  <si>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</si>
  <si>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</si>
  <si>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</si>
  <si>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</si>
  <si>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</si>
  <si>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</si>
  <si>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</si>
  <si>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</si>
  <si>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</si>
  <si>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</si>
  <si>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</si>
  <si>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</si>
  <si>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</si>
  <si>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</si>
  <si>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</si>
  <si>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</si>
  <si>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</si>
  <si>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</si>
  <si>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</si>
  <si>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</si>
  <si>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</si>
  <si>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</si>
  <si>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</si>
  <si>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</si>
  <si>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</si>
  <si>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</si>
  <si>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</si>
  <si>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</si>
  <si>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</si>
  <si>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</si>
  <si>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</si>
  <si>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</si>
  <si>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</si>
  <si>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</si>
  <si>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</si>
  <si>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</si>
  <si>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</si>
  <si>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</si>
  <si>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</si>
  <si>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</si>
  <si>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</si>
  <si>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</si>
  <si>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</si>
  <si>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</si>
  <si>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</si>
  <si>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</si>
  <si>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</si>
  <si>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</si>
  <si>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</si>
  <si>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</si>
  <si>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</si>
  <si>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</si>
  <si>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</si>
  <si>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</si>
  <si>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</si>
  <si>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</si>
  <si>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</si>
  <si>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</si>
  <si>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</si>
  <si>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</si>
  <si>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</si>
  <si>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</si>
  <si>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</si>
  <si>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</si>
  <si>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</si>
  <si>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</si>
  <si>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</si>
  <si>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</si>
  <si>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</si>
  <si>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</si>
  <si>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</si>
  <si>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</si>
  <si>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</si>
  <si>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</si>
  <si>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</si>
  <si>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</si>
  <si>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</si>
  <si>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</si>
  <si>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</si>
  <si>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</si>
  <si>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</si>
  <si>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</si>
  <si>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</si>
  <si>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</si>
  <si>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</si>
  <si>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</si>
  <si>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</si>
  <si>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</si>
  <si>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</si>
  <si>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</si>
  <si>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</si>
  <si>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</si>
  <si>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</si>
  <si>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</si>
  <si>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</si>
  <si>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</si>
  <si>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</si>
  <si>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</si>
  <si>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</si>
  <si>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</si>
  <si>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</si>
  <si>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</si>
  <si>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</si>
  <si>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</si>
  <si>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</si>
  <si>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</si>
  <si>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</si>
  <si>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</si>
  <si>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</si>
  <si>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</si>
  <si>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</si>
  <si>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</si>
  <si>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</si>
  <si>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</si>
  <si>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</si>
  <si>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</si>
  <si>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</si>
  <si>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</si>
  <si>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</si>
  <si>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</si>
  <si>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</si>
  <si>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</si>
  <si>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</si>
  <si>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</si>
  <si>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</si>
  <si>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</si>
  <si>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</si>
  <si>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</si>
  <si>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</si>
  <si>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</si>
  <si>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</si>
  <si>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</si>
  <si>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</si>
  <si>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</si>
  <si>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</si>
  <si>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</si>
  <si>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</si>
  <si>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</si>
  <si>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</si>
  <si>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</si>
  <si>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</si>
  <si>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</si>
  <si>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</si>
  <si>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</si>
  <si>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</si>
  <si>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</si>
  <si>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</si>
  <si>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</si>
  <si>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</si>
  <si>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</si>
  <si>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</si>
  <si>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</si>
  <si>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</si>
  <si>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</si>
  <si>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</si>
  <si>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</si>
  <si>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</si>
  <si>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</si>
  <si>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</si>
  <si>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</si>
  <si>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</si>
  <si>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</si>
  <si>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</si>
  <si>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</si>
  <si>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</si>
  <si>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</si>
  <si>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</si>
  <si>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</si>
  <si>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</si>
  <si>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</si>
  <si>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</si>
  <si>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</si>
  <si>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</si>
  <si>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</si>
  <si>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</si>
  <si>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</si>
  <si>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</si>
  <si>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</si>
  <si>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</si>
  <si>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</si>
  <si>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</si>
  <si>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</si>
  <si>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</si>
  <si>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</si>
  <si>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</si>
  <si>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</si>
  <si>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</si>
  <si>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</si>
  <si>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</si>
  <si>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</si>
  <si>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</si>
  <si>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</si>
  <si>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</si>
  <si>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</si>
  <si>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</si>
  <si>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</si>
  <si>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</si>
  <si>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</si>
  <si>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</si>
  <si>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</si>
  <si>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</si>
  <si>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</si>
  <si>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</si>
  <si>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</si>
  <si>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</si>
  <si>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</si>
  <si>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</si>
  <si>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</si>
  <si>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</si>
  <si>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</si>
  <si>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</si>
  <si>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</si>
  <si>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</si>
  <si>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</si>
  <si>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</si>
  <si>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</si>
  <si>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</si>
  <si>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</si>
  <si>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</si>
  <si>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</si>
  <si>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</si>
  <si>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</si>
  <si>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</si>
  <si>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</si>
  <si>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</si>
  <si>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</si>
  <si>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</si>
  <si>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</si>
  <si>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</si>
  <si>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</si>
  <si>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</si>
  <si>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</si>
  <si>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</si>
  <si>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</si>
  <si>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</si>
  <si>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</si>
  <si>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</si>
  <si>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</si>
  <si>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</si>
  <si>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</si>
  <si>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</si>
  <si>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</si>
  <si>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</si>
  <si>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</si>
  <si>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</si>
  <si>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</si>
  <si>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</si>
  <si>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</si>
  <si>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</si>
  <si>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</si>
  <si>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</si>
  <si>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</si>
  <si>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</si>
  <si>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</si>
  <si>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</si>
  <si>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</si>
  <si>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</si>
  <si>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</si>
  <si>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</si>
  <si>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</si>
  <si>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</si>
  <si>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</si>
  <si>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</si>
  <si>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</si>
  <si>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</si>
  <si>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</si>
  <si>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</si>
  <si>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</si>
  <si>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</si>
  <si>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</si>
  <si>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</si>
  <si>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</si>
  <si>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</si>
  <si>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</si>
  <si>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</si>
  <si>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</si>
  <si>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</si>
  <si>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</si>
  <si>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</si>
  <si>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</si>
  <si>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</si>
  <si>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</si>
  <si>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</si>
  <si>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</si>
  <si>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</si>
  <si>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</si>
  <si>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</si>
  <si>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</si>
  <si>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</si>
  <si>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</si>
  <si>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</si>
  <si>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</si>
  <si>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</si>
  <si>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</si>
  <si>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</si>
  <si>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</si>
  <si>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</si>
  <si>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</si>
  <si>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</si>
  <si>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</si>
  <si>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</si>
  <si>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</si>
  <si>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</si>
  <si>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</si>
  <si>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</si>
  <si>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</si>
  <si>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</si>
  <si>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</si>
  <si>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</si>
  <si>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</si>
  <si>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</si>
  <si>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</si>
  <si>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</si>
  <si>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</si>
  <si>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</si>
  <si>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</si>
  <si>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</si>
  <si>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</si>
  <si>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</si>
  <si>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</si>
  <si>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</si>
  <si>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</si>
  <si>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</si>
  <si>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</si>
  <si>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</si>
  <si>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</si>
  <si>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</si>
  <si>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</si>
  <si>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</si>
  <si>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</si>
  <si>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</si>
  <si>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</si>
  <si>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</si>
  <si>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</si>
  <si>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</si>
  <si>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</si>
  <si>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</si>
  <si>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</si>
  <si>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</si>
  <si>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</si>
  <si>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</si>
  <si>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</si>
  <si>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</si>
  <si>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</si>
  <si>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</si>
  <si>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</si>
  <si>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</si>
  <si>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</si>
  <si>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</si>
  <si>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</si>
  <si>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</si>
  <si>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</si>
  <si>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</si>
  <si>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</si>
  <si>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</si>
  <si>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</si>
  <si>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</si>
  <si>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</si>
  <si>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</si>
  <si>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</si>
  <si>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</si>
  <si>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</si>
  <si>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</si>
  <si>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</si>
  <si>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</si>
  <si>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</si>
  <si>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</si>
  <si>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</si>
  <si>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</si>
  <si>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</si>
  <si>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</si>
  <si>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</si>
  <si>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</si>
  <si>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</si>
  <si>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</si>
  <si>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</si>
  <si>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</si>
  <si>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</si>
  <si>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</si>
  <si>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</si>
  <si>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</si>
  <si>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</si>
  <si>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</si>
  <si>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</si>
  <si>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</si>
  <si>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</si>
  <si>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</si>
  <si>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</si>
  <si>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</si>
  <si>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</si>
  <si>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</si>
  <si>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</si>
  <si>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</si>
  <si>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</si>
  <si>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</si>
  <si>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</si>
  <si>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</si>
  <si>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</si>
  <si>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</si>
  <si>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</si>
  <si>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</si>
  <si>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</si>
  <si>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</si>
  <si>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</si>
  <si>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</si>
  <si>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</si>
  <si>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</si>
  <si>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</si>
  <si>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</si>
  <si>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</si>
  <si>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</si>
  <si>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</si>
  <si>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</si>
  <si>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</si>
  <si>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</si>
  <si>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</si>
  <si>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</si>
  <si>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</si>
  <si>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</si>
  <si>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</si>
  <si>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</si>
  <si>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</si>
  <si>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</si>
  <si>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</si>
  <si>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</si>
  <si>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</si>
  <si>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</si>
  <si>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</si>
  <si>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</si>
  <si>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</si>
  <si>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</si>
  <si>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</si>
  <si>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</si>
  <si>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</si>
  <si>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</si>
  <si>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</si>
  <si>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</si>
  <si>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</si>
  <si>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</si>
  <si>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</si>
  <si>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</si>
  <si>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</si>
  <si>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</si>
  <si>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</si>
  <si>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</si>
  <si>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</si>
  <si>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</si>
  <si>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</si>
  <si>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</si>
  <si>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</si>
  <si>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</si>
  <si>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</si>
  <si>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</si>
  <si>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</si>
  <si>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</si>
  <si>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</si>
  <si>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</si>
  <si>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</si>
  <si>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</si>
  <si>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</si>
  <si>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</si>
  <si>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</si>
  <si>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</si>
  <si>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</si>
  <si>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</si>
  <si>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</si>
  <si>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</si>
  <si>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</si>
  <si>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</si>
  <si>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</si>
  <si>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</si>
  <si>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</si>
  <si>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</si>
  <si>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</si>
  <si>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</si>
  <si>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</si>
  <si>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</si>
  <si>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</si>
  <si>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</si>
  <si>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</si>
  <si>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</si>
  <si>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</si>
  <si>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</si>
  <si>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</si>
  <si>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</si>
  <si>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</si>
  <si>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</si>
  <si>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</si>
  <si>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</si>
  <si>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</si>
  <si>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</si>
  <si>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</si>
  <si>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</si>
  <si>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</si>
  <si>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</si>
  <si>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</si>
  <si>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</si>
  <si>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</si>
  <si>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</si>
  <si>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</si>
  <si>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</si>
  <si>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</si>
  <si>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</si>
  <si>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</si>
  <si>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</si>
  <si>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</si>
  <si>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</si>
  <si>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</si>
  <si>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</si>
  <si>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</si>
  <si>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</si>
  <si>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</si>
  <si>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</si>
  <si>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</si>
  <si>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</si>
  <si>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</si>
  <si>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</si>
  <si>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</si>
  <si>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</si>
  <si>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</si>
  <si>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</si>
  <si>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</si>
  <si>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</si>
  <si>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</si>
  <si>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</si>
  <si>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</si>
  <si>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</si>
  <si>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</si>
  <si>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</si>
  <si>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</si>
  <si>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</si>
  <si>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</si>
  <si>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</si>
  <si>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</si>
  <si>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</si>
  <si>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</si>
  <si>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</si>
  <si>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</si>
  <si>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</si>
  <si>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</si>
  <si>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</si>
  <si>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</si>
  <si>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</si>
  <si>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</si>
  <si>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</si>
  <si>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</si>
  <si>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</si>
  <si>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</si>
  <si>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</si>
  <si>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</si>
  <si>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</si>
  <si>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</si>
  <si>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</si>
  <si>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</si>
  <si>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</si>
  <si>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</si>
  <si>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</si>
  <si>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</si>
  <si>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</si>
  <si>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</si>
  <si>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</si>
  <si>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</si>
  <si>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</si>
  <si>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</si>
  <si>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</si>
  <si>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</si>
  <si>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</si>
  <si>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</si>
  <si>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</si>
  <si>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</si>
  <si>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</si>
  <si>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</si>
  <si>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</si>
  <si>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</si>
  <si>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</si>
  <si>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</si>
  <si>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</si>
  <si>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</si>
  <si>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</si>
  <si>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</si>
  <si>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</si>
  <si>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</si>
  <si>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</si>
  <si>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</si>
  <si>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</si>
  <si>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</si>
  <si>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</si>
  <si>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</si>
  <si>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</si>
  <si>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</si>
  <si>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</si>
  <si>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</si>
  <si>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</si>
  <si>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</si>
  <si>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</si>
  <si>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</si>
  <si>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</si>
  <si>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</si>
  <si>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</si>
  <si>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</si>
  <si>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</si>
  <si>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</si>
  <si>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</si>
  <si>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</si>
  <si>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</si>
  <si>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</si>
  <si>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</si>
  <si>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</si>
  <si>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</si>
  <si>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</si>
  <si>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</si>
  <si>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</si>
  <si>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</si>
  <si>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</si>
  <si>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</si>
  <si>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</si>
  <si>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</si>
  <si>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</si>
  <si>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</si>
  <si>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</si>
  <si>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</si>
  <si>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</si>
  <si>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</si>
  <si>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</si>
  <si>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</si>
  <si>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</si>
  <si>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</si>
  <si>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</si>
  <si>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</si>
  <si>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</si>
  <si>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</si>
  <si>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</si>
  <si>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</si>
  <si>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</si>
  <si>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</si>
  <si>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</si>
  <si>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</si>
  <si>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</si>
  <si>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</si>
  <si>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</si>
  <si>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</si>
  <si>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</si>
  <si>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</si>
  <si>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</si>
  <si>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</si>
  <si>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</si>
  <si>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</si>
  <si>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</si>
  <si>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</si>
  <si>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</si>
  <si>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</si>
  <si>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</si>
  <si>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</si>
  <si>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</si>
  <si>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</si>
  <si>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</si>
  <si>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</si>
  <si>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</si>
  <si>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</si>
  <si>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</si>
  <si>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</si>
  <si>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</si>
  <si>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</si>
  <si>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</si>
  <si>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</si>
  <si>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</si>
  <si>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</si>
  <si>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</si>
  <si>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</si>
  <si>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</si>
  <si>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</si>
  <si>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</si>
  <si>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</si>
  <si>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</si>
  <si>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</si>
  <si>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</si>
  <si>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</si>
  <si>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</si>
  <si>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</si>
  <si>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</si>
  <si>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</si>
  <si>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</si>
  <si>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</si>
  <si>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</si>
  <si>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</si>
  <si>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</si>
  <si>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</si>
  <si>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</si>
  <si>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</si>
  <si>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</si>
  <si>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</si>
  <si>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</si>
  <si>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</si>
  <si>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</si>
  <si>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</si>
  <si>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</si>
  <si>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</si>
  <si>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</si>
  <si>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</si>
  <si>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</si>
  <si>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</si>
  <si>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</si>
  <si>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</si>
  <si>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</si>
  <si>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</si>
  <si>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</si>
  <si>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</si>
  <si>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</si>
  <si>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</si>
  <si>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</si>
  <si>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</si>
  <si>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</si>
  <si>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</si>
  <si>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</si>
  <si>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</si>
  <si>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</si>
  <si>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</si>
  <si>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</si>
  <si>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</si>
  <si>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</si>
  <si>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</si>
  <si>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</si>
  <si>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</si>
  <si>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</si>
  <si>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</si>
  <si>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</si>
  <si>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</si>
  <si>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</si>
  <si>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</si>
  <si>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</si>
  <si>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</si>
  <si>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</si>
  <si>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</si>
  <si>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</si>
  <si>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</si>
  <si>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</si>
  <si>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</si>
  <si>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</si>
  <si>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</si>
  <si>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</si>
  <si>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</si>
  <si>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</si>
  <si>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</si>
  <si>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</si>
  <si>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</si>
  <si>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</si>
  <si>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</si>
  <si>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</si>
  <si>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</si>
  <si>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</si>
  <si>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</si>
  <si>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</si>
  <si>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</si>
  <si>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</si>
  <si>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</si>
  <si>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</si>
  <si>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</si>
  <si>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</si>
  <si>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</si>
  <si>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</si>
  <si>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</si>
  <si>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</si>
  <si>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</si>
  <si>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</si>
  <si>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</si>
  <si>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</si>
  <si>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</si>
  <si>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</si>
  <si>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</si>
  <si>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</si>
  <si>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</si>
  <si>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</si>
  <si>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</si>
  <si>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</si>
  <si>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</si>
  <si>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</si>
  <si>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</si>
  <si>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</si>
  <si>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</si>
  <si>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</si>
  <si>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</si>
  <si>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</si>
  <si>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</si>
  <si>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</si>
  <si>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</si>
  <si>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</si>
  <si>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</si>
  <si>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</si>
  <si>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</si>
  <si>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</si>
  <si>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</si>
  <si>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</si>
  <si>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</si>
  <si>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</si>
  <si>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</si>
  <si>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</si>
  <si>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</si>
  <si>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</si>
  <si>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</si>
  <si>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</si>
  <si>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</si>
  <si>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</si>
  <si>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</si>
  <si>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</si>
  <si>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</si>
  <si>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</si>
  <si>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</si>
  <si>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</si>
  <si>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</si>
  <si>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</si>
  <si>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</si>
  <si>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</si>
  <si>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</si>
  <si>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</si>
  <si>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</si>
  <si>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</si>
  <si>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</si>
  <si>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</si>
  <si>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</si>
  <si>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</si>
  <si>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</si>
  <si>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</si>
  <si>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</si>
  <si>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</si>
  <si>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</si>
  <si>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</si>
  <si>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</si>
  <si>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</si>
  <si>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</si>
  <si>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</si>
  <si>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</si>
  <si>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</si>
  <si>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</si>
  <si>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</si>
  <si>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</si>
  <si>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</si>
  <si>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</si>
  <si>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</si>
  <si>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</si>
  <si>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</si>
  <si>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</si>
  <si>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</si>
  <si>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</si>
  <si>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</si>
  <si>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</si>
  <si>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</si>
  <si>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</si>
  <si>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</si>
  <si>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</si>
  <si>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</si>
  <si>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</si>
  <si>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</si>
  <si>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</si>
  <si>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</si>
  <si>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</si>
  <si>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</si>
  <si>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</si>
  <si>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</si>
  <si>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</si>
  <si>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</si>
  <si>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</si>
  <si>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</si>
  <si>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</si>
  <si>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</si>
  <si>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</si>
  <si>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</si>
  <si>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</si>
  <si>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</si>
  <si>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</si>
  <si>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</si>
  <si>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</si>
  <si>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</si>
  <si>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</si>
  <si>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</si>
  <si>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</si>
  <si>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</si>
  <si>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</si>
  <si>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</si>
  <si>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</si>
  <si>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</si>
  <si>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</si>
  <si>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</si>
  <si>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</si>
  <si>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</si>
  <si>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</si>
  <si>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</si>
  <si>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</si>
  <si>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</si>
  <si>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</si>
  <si>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</si>
  <si>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</si>
  <si>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</si>
  <si>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</si>
  <si>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</si>
  <si>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</si>
  <si>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</si>
  <si>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</si>
  <si>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</si>
  <si>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</si>
  <si>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</si>
  <si>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</si>
  <si>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</si>
  <si>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</si>
  <si>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</si>
  <si>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</si>
  <si>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</si>
  <si>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</si>
  <si>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</si>
  <si>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</si>
  <si>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</si>
  <si>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</si>
  <si>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</si>
  <si>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</si>
  <si>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</si>
  <si>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</si>
  <si>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</si>
  <si>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</si>
  <si>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</si>
  <si>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</si>
  <si>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</si>
  <si>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</si>
  <si>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</si>
  <si>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</si>
  <si>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</si>
  <si>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</si>
  <si>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</si>
  <si>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</si>
  <si>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</si>
  <si>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</si>
  <si>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</si>
  <si>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</si>
  <si>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</si>
  <si>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</si>
  <si>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</si>
  <si>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</si>
  <si>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</si>
  <si>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</si>
  <si>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</si>
  <si>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</si>
  <si>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</si>
  <si>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</si>
  <si>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</si>
  <si>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</si>
  <si>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</si>
  <si>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</si>
  <si>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</si>
  <si>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</si>
  <si>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</si>
  <si>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</si>
  <si>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</si>
  <si>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</si>
  <si>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</si>
  <si>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</si>
  <si>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</si>
  <si>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</si>
  <si>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</si>
  <si>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</si>
  <si>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</si>
  <si>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</si>
  <si>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</si>
  <si>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</si>
  <si>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</si>
  <si>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</si>
  <si>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</si>
  <si>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</si>
  <si>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</si>
  <si>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</si>
  <si>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</si>
  <si>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</si>
  <si>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</si>
  <si>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</si>
  <si>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</si>
  <si>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</si>
  <si>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</si>
  <si>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</si>
  <si>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</si>
  <si>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</si>
  <si>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</si>
  <si>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</si>
  <si>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</si>
  <si>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</si>
  <si>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</si>
  <si>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</si>
  <si>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</si>
  <si>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</si>
  <si>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</si>
  <si>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</si>
  <si>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</si>
  <si>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</si>
  <si>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</si>
  <si>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</si>
  <si>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</si>
  <si>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</si>
  <si>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</si>
  <si>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</si>
  <si>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</si>
  <si>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</si>
  <si>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</si>
  <si>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</si>
  <si>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</si>
  <si>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</si>
  <si>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</si>
  <si>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</si>
  <si>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</si>
  <si>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</si>
  <si>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</si>
  <si>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</si>
  <si>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</si>
  <si>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</si>
  <si>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</si>
  <si>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</si>
  <si>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</si>
  <si>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</si>
  <si>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</si>
  <si>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</si>
  <si>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</si>
  <si>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</si>
  <si>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</si>
  <si>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</si>
  <si>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</si>
  <si>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</si>
  <si>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RUGVICA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</si>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</sst>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7178568.2699999996</v>
      </c>
      <c r="D2" s="7">
        <f>'PR-RAS'!E6</f>
        <v>9805089.3100000005</v>
      </c>
      <c r="E2" s="7">
        <v>0</v>
      </c>
      <c r="F2" s="7">
        <v>0</v>
      </c>
      <c r="G2" s="8">
        <f t="shared" ref="G2:G274" si="0">(B2/1000)*(C2*1+D2*2)</f>
        <v>26788.746890000002</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3563209.8800000004</v>
      </c>
      <c r="D3" s="2">
        <f>'PR-RAS'!E7</f>
        <v>4140979.28</v>
      </c>
      <c r="E3" s="2">
        <v>0</v>
      </c>
      <c r="F3" s="2">
        <v>0</v>
      </c>
      <c r="G3" s="3">
        <f t="shared" si="0"/>
        <v>23690.336879999999</v>
      </c>
      <c r="H3" s="3">
        <f t="shared" si="1"/>
        <v>0.39999999944120646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3011400.33</v>
      </c>
      <c r="D4" s="2">
        <f>'PR-RAS'!E8</f>
        <v>3648290.06</v>
      </c>
      <c r="E4" s="2">
        <v>0</v>
      </c>
      <c r="F4" s="2">
        <v>0</v>
      </c>
      <c r="G4" s="3">
        <f t="shared" si="0"/>
        <v>30923.941349999997</v>
      </c>
      <c r="H4" s="3">
        <f t="shared" si="1"/>
        <v>0.39000000013038516</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3117877.28</v>
      </c>
      <c r="D5" s="2">
        <f>'PR-RAS'!E9</f>
        <v>3839177.59</v>
      </c>
      <c r="E5" s="2">
        <v>0</v>
      </c>
      <c r="F5" s="2">
        <v>0</v>
      </c>
      <c r="G5" s="3">
        <f t="shared" si="0"/>
        <v>43184.929839999997</v>
      </c>
      <c r="H5" s="3">
        <f t="shared" si="1"/>
        <v>0.68999999994412065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111586.38</v>
      </c>
      <c r="D6" s="2">
        <f>'PR-RAS'!E10</f>
        <v>165144.63</v>
      </c>
      <c r="E6" s="2">
        <v>0</v>
      </c>
      <c r="F6" s="2">
        <v>0</v>
      </c>
      <c r="G6" s="3">
        <f t="shared" si="0"/>
        <v>2209.3782000000001</v>
      </c>
      <c r="H6" s="3">
        <f t="shared" si="1"/>
        <v>0.75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204714.01</v>
      </c>
      <c r="D7" s="2">
        <f>'PR-RAS'!E11</f>
        <v>250992.36</v>
      </c>
      <c r="E7" s="2">
        <v>0</v>
      </c>
      <c r="F7" s="2">
        <v>0</v>
      </c>
      <c r="G7" s="3">
        <f t="shared" si="0"/>
        <v>4240.1923800000004</v>
      </c>
      <c r="H7" s="3">
        <f t="shared" si="1"/>
        <v>0.36999999999534339</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422777.34</v>
      </c>
      <c r="D11" s="2">
        <f>'PR-RAS'!E15</f>
        <v>607024.52</v>
      </c>
      <c r="E11" s="2">
        <v>0</v>
      </c>
      <c r="F11" s="2">
        <v>0</v>
      </c>
      <c r="G11" s="3">
        <f t="shared" si="0"/>
        <v>16368.263800000002</v>
      </c>
      <c r="H11" s="3">
        <f t="shared" si="1"/>
        <v>0.82000000000698492</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504164.33</v>
      </c>
      <c r="D19" s="2">
        <f>'PR-RAS'!E23</f>
        <v>446615.92</v>
      </c>
      <c r="E19" s="2">
        <v>0</v>
      </c>
      <c r="F19" s="2">
        <v>0</v>
      </c>
      <c r="G19" s="3">
        <f t="shared" si="0"/>
        <v>25153.131059999996</v>
      </c>
      <c r="H19" s="3">
        <f t="shared" si="1"/>
        <v>0.41000000003259629</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504164.33</v>
      </c>
      <c r="D23" s="2">
        <f>'PR-RAS'!E27</f>
        <v>446615.92</v>
      </c>
      <c r="E23" s="2">
        <v>0</v>
      </c>
      <c r="F23" s="2">
        <v>0</v>
      </c>
      <c r="G23" s="3">
        <f t="shared" si="0"/>
        <v>30742.715739999996</v>
      </c>
      <c r="H23" s="3">
        <f t="shared" si="1"/>
        <v>0.41000000003259629</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47645.22</v>
      </c>
      <c r="D25" s="2">
        <f>'PR-RAS'!E29</f>
        <v>46073.3</v>
      </c>
      <c r="E25" s="2">
        <v>0</v>
      </c>
      <c r="F25" s="2">
        <v>0</v>
      </c>
      <c r="G25" s="3">
        <f t="shared" si="0"/>
        <v>3355.0036800000003</v>
      </c>
      <c r="H25" s="3">
        <f t="shared" si="1"/>
        <v>0.52000000000407454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47645.22</v>
      </c>
      <c r="D27" s="2">
        <f>'PR-RAS'!E31</f>
        <v>46073.3</v>
      </c>
      <c r="E27" s="2">
        <v>0</v>
      </c>
      <c r="F27" s="2">
        <v>0</v>
      </c>
      <c r="G27" s="3">
        <f t="shared" si="0"/>
        <v>3634.5873200000001</v>
      </c>
      <c r="H27" s="3">
        <f t="shared" si="1"/>
        <v>0.52000000000407454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1978816.66</v>
      </c>
      <c r="D45" s="2">
        <f>'PR-RAS'!E49</f>
        <v>3754476.4</v>
      </c>
      <c r="E45" s="2">
        <v>0</v>
      </c>
      <c r="F45" s="2">
        <v>0</v>
      </c>
      <c r="G45" s="3">
        <f t="shared" si="0"/>
        <v>417461.85623999994</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1522141.98</v>
      </c>
      <c r="D54" s="2">
        <f>'PR-RAS'!E58</f>
        <v>2215935.21</v>
      </c>
      <c r="E54" s="2">
        <v>0</v>
      </c>
      <c r="F54" s="2">
        <v>0</v>
      </c>
      <c r="G54" s="3">
        <f t="shared" si="0"/>
        <v>315562.65720000002</v>
      </c>
      <c r="H54" s="3">
        <f t="shared" si="1"/>
        <v>0.22999999998137355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1238333.43</v>
      </c>
      <c r="D55" s="2">
        <f>'PR-RAS'!E59</f>
        <v>185829.81</v>
      </c>
      <c r="E55" s="2">
        <v>0</v>
      </c>
      <c r="F55" s="2">
        <v>0</v>
      </c>
      <c r="G55" s="3">
        <f t="shared" si="0"/>
        <v>86939.624699999986</v>
      </c>
      <c r="H55" s="3">
        <f t="shared" si="1"/>
        <v>0.61999999993713573</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283808.55</v>
      </c>
      <c r="D56" s="2">
        <f>'PR-RAS'!E60</f>
        <v>2030105.4</v>
      </c>
      <c r="E56" s="2">
        <v>0</v>
      </c>
      <c r="F56" s="2">
        <v>0</v>
      </c>
      <c r="G56" s="3">
        <f t="shared" si="0"/>
        <v>238921.06424999997</v>
      </c>
      <c r="H56" s="3">
        <f t="shared" si="1"/>
        <v>0.84999999991850927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1315836.8999999999</v>
      </c>
      <c r="E60" s="2">
        <v>0</v>
      </c>
      <c r="F60" s="2">
        <v>0</v>
      </c>
      <c r="G60" s="3">
        <f t="shared" si="0"/>
        <v>155268.75419999997</v>
      </c>
      <c r="H60" s="3">
        <f t="shared" si="1"/>
        <v>0.10000000009313226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1315836.8999999999</v>
      </c>
      <c r="E63" s="2">
        <v>0</v>
      </c>
      <c r="F63" s="2">
        <v>0</v>
      </c>
      <c r="G63" s="3">
        <f>(B63/1000)*(C63*1+D63*2)</f>
        <v>163163.77559999999</v>
      </c>
      <c r="H63" s="3">
        <f>ABS(C63-ROUND(C63,0))+ABS(D63-ROUND(D63,0))</f>
        <v>0.10000000009313226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456674.68</v>
      </c>
      <c r="D70" s="2">
        <f>'PR-RAS'!E74</f>
        <v>222704.29</v>
      </c>
      <c r="E70" s="2">
        <v>0</v>
      </c>
      <c r="F70" s="2">
        <v>0</v>
      </c>
      <c r="G70" s="3">
        <f t="shared" si="0"/>
        <v>62243.744940000004</v>
      </c>
      <c r="H70" s="3">
        <f t="shared" si="1"/>
        <v>0.61000000001513399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456674.68</v>
      </c>
      <c r="D72" s="2">
        <f>'PR-RAS'!E76</f>
        <v>222704.29</v>
      </c>
      <c r="E72" s="2">
        <v>0</v>
      </c>
      <c r="F72" s="2">
        <v>0</v>
      </c>
      <c r="G72" s="3">
        <f t="shared" si="0"/>
        <v>64047.911459999996</v>
      </c>
      <c r="H72" s="3">
        <f t="shared" si="1"/>
        <v>0.61000000001513399</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223297.31</v>
      </c>
      <c r="D78" s="2">
        <f>'PR-RAS'!E82</f>
        <v>276387.89999999997</v>
      </c>
      <c r="E78" s="2">
        <v>0</v>
      </c>
      <c r="F78" s="2">
        <v>0</v>
      </c>
      <c r="G78" s="3">
        <f t="shared" si="0"/>
        <v>59757.629469999993</v>
      </c>
      <c r="H78" s="3">
        <f t="shared" si="1"/>
        <v>0.41000000003259629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885.21</v>
      </c>
      <c r="D79" s="2">
        <f>'PR-RAS'!E83</f>
        <v>1006.05</v>
      </c>
      <c r="E79" s="2">
        <v>0</v>
      </c>
      <c r="F79" s="2">
        <v>0</v>
      </c>
      <c r="G79" s="3">
        <f t="shared" si="0"/>
        <v>225.99018000000001</v>
      </c>
      <c r="H79" s="3">
        <f t="shared" si="1"/>
        <v>0.25999999999999091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809.83</v>
      </c>
      <c r="D81" s="2">
        <f>'PR-RAS'!E85</f>
        <v>729.86</v>
      </c>
      <c r="E81" s="2">
        <v>0</v>
      </c>
      <c r="F81" s="2">
        <v>0</v>
      </c>
      <c r="G81" s="3">
        <f t="shared" si="0"/>
        <v>181.56400000000002</v>
      </c>
      <c r="H81" s="3">
        <f t="shared" si="1"/>
        <v>0.30999999999994543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75.38</v>
      </c>
      <c r="D86" s="2">
        <f>'PR-RAS'!E90</f>
        <v>276.19</v>
      </c>
      <c r="E86" s="2">
        <v>0</v>
      </c>
      <c r="F86" s="2">
        <v>0</v>
      </c>
      <c r="G86" s="3">
        <f t="shared" si="0"/>
        <v>53.3596</v>
      </c>
      <c r="H86" s="3">
        <f t="shared" si="1"/>
        <v>0.56999999999999318</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222412.1</v>
      </c>
      <c r="D87" s="2">
        <f>'PR-RAS'!E91</f>
        <v>275381.84999999998</v>
      </c>
      <c r="E87" s="2">
        <v>0</v>
      </c>
      <c r="F87" s="2">
        <v>0</v>
      </c>
      <c r="G87" s="3">
        <f t="shared" si="0"/>
        <v>66493.118799999982</v>
      </c>
      <c r="H87" s="3">
        <f t="shared" si="1"/>
        <v>0.25000000002910383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64439.5</v>
      </c>
      <c r="D88" s="2">
        <f>'PR-RAS'!E92</f>
        <v>64743.09</v>
      </c>
      <c r="E88" s="2">
        <v>0</v>
      </c>
      <c r="F88" s="2">
        <v>0</v>
      </c>
      <c r="G88" s="3">
        <f t="shared" si="0"/>
        <v>16871.534159999999</v>
      </c>
      <c r="H88" s="3">
        <f t="shared" si="1"/>
        <v>0.58999999999650754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33865.47</v>
      </c>
      <c r="D89" s="2">
        <f>'PR-RAS'!E93</f>
        <v>21741.77</v>
      </c>
      <c r="E89" s="2">
        <v>0</v>
      </c>
      <c r="F89" s="2">
        <v>0</v>
      </c>
      <c r="G89" s="3">
        <f t="shared" si="0"/>
        <v>6806.71288</v>
      </c>
      <c r="H89" s="3">
        <f t="shared" si="1"/>
        <v>0.7000000000007276</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124107.13</v>
      </c>
      <c r="D90" s="2">
        <f>'PR-RAS'!E94</f>
        <v>188896.99</v>
      </c>
      <c r="E90" s="2">
        <v>0</v>
      </c>
      <c r="F90" s="2">
        <v>0</v>
      </c>
      <c r="G90" s="3">
        <f t="shared" si="0"/>
        <v>44669.198789999995</v>
      </c>
      <c r="H90" s="3">
        <f t="shared" si="1"/>
        <v>0.14000000001396984</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1413244.4200000002</v>
      </c>
      <c r="D102" s="2">
        <f>'PR-RAS'!E106</f>
        <v>1633245.73</v>
      </c>
      <c r="E102" s="2">
        <v>0</v>
      </c>
      <c r="F102" s="2">
        <v>0</v>
      </c>
      <c r="G102" s="3">
        <f t="shared" si="0"/>
        <v>472653.32388000004</v>
      </c>
      <c r="H102" s="3">
        <f t="shared" si="1"/>
        <v>0.69000000017695129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2231.1999999999998</v>
      </c>
      <c r="D103" s="2">
        <f>'PR-RAS'!E107</f>
        <v>54.38</v>
      </c>
      <c r="E103" s="2">
        <v>0</v>
      </c>
      <c r="F103" s="2">
        <v>0</v>
      </c>
      <c r="G103" s="3">
        <f t="shared" si="0"/>
        <v>238.67591999999999</v>
      </c>
      <c r="H103" s="3">
        <f t="shared" si="1"/>
        <v>0.57999999999982066</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2231.1999999999998</v>
      </c>
      <c r="D105" s="2">
        <f>'PR-RAS'!E109</f>
        <v>54.38</v>
      </c>
      <c r="E105" s="2">
        <v>0</v>
      </c>
      <c r="F105" s="2">
        <v>0</v>
      </c>
      <c r="G105" s="3">
        <f t="shared" si="0"/>
        <v>243.35584</v>
      </c>
      <c r="H105" s="3">
        <f t="shared" si="1"/>
        <v>0.57999999999982066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155140.83000000002</v>
      </c>
      <c r="D108" s="2">
        <f>'PR-RAS'!E112</f>
        <v>15404.14</v>
      </c>
      <c r="E108" s="2">
        <v>0</v>
      </c>
      <c r="F108" s="2">
        <v>0</v>
      </c>
      <c r="G108" s="3">
        <f t="shared" si="0"/>
        <v>19896.554770000002</v>
      </c>
      <c r="H108" s="3">
        <f t="shared" si="1"/>
        <v>0.30999999998311978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5915.14</v>
      </c>
      <c r="D110" s="2">
        <f>'PR-RAS'!E114</f>
        <v>1828.63</v>
      </c>
      <c r="E110" s="2">
        <v>0</v>
      </c>
      <c r="F110" s="2">
        <v>0</v>
      </c>
      <c r="G110" s="3">
        <f t="shared" si="0"/>
        <v>1043.3916000000002</v>
      </c>
      <c r="H110" s="3">
        <f t="shared" si="1"/>
        <v>0.51000000000021828</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2967.53</v>
      </c>
      <c r="D111" s="2">
        <f>'PR-RAS'!E115</f>
        <v>1929.34</v>
      </c>
      <c r="E111" s="2">
        <v>0</v>
      </c>
      <c r="F111" s="2">
        <v>0</v>
      </c>
      <c r="G111" s="3">
        <f t="shared" si="0"/>
        <v>750.88310000000001</v>
      </c>
      <c r="H111" s="3">
        <f t="shared" si="1"/>
        <v>0.80999999999971806</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146258.16</v>
      </c>
      <c r="D113" s="2">
        <f>'PR-RAS'!E117</f>
        <v>11646.17</v>
      </c>
      <c r="E113" s="2">
        <v>0</v>
      </c>
      <c r="F113" s="2">
        <v>0</v>
      </c>
      <c r="G113" s="3">
        <f t="shared" si="0"/>
        <v>18989.655999999999</v>
      </c>
      <c r="H113" s="3">
        <f t="shared" si="1"/>
        <v>0.33000000000356522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1255872.3900000001</v>
      </c>
      <c r="D116" s="2">
        <f>'PR-RAS'!E120</f>
        <v>1617787.21</v>
      </c>
      <c r="E116" s="2">
        <v>0</v>
      </c>
      <c r="F116" s="2">
        <v>0</v>
      </c>
      <c r="G116" s="3">
        <f t="shared" si="0"/>
        <v>516516.38315000007</v>
      </c>
      <c r="H116" s="3">
        <f t="shared" si="1"/>
        <v>0.60000000009313226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684409.78</v>
      </c>
      <c r="D117" s="2">
        <f>'PR-RAS'!E121</f>
        <v>903068.96</v>
      </c>
      <c r="E117" s="2">
        <v>0</v>
      </c>
      <c r="F117" s="2">
        <v>0</v>
      </c>
      <c r="G117" s="3">
        <f t="shared" si="0"/>
        <v>288903.53320000006</v>
      </c>
      <c r="H117" s="3">
        <f t="shared" si="1"/>
        <v>0.26000000000931323</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571462.61</v>
      </c>
      <c r="D118" s="2">
        <f>'PR-RAS'!E122</f>
        <v>714718.25</v>
      </c>
      <c r="E118" s="2">
        <v>0</v>
      </c>
      <c r="F118" s="2">
        <v>0</v>
      </c>
      <c r="G118" s="3">
        <f t="shared" si="0"/>
        <v>234105.19587</v>
      </c>
      <c r="H118" s="3">
        <f t="shared" si="1"/>
        <v>0.64000000001396984</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5382911.7399999993</v>
      </c>
      <c r="D148" s="2">
        <f>'PR-RAS'!E152</f>
        <v>6748067.3199999994</v>
      </c>
      <c r="E148" s="2">
        <v>0</v>
      </c>
      <c r="F148" s="2">
        <v>0</v>
      </c>
      <c r="G148" s="3">
        <f t="shared" si="0"/>
        <v>2775219.8178599998</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380060.52</v>
      </c>
      <c r="D149" s="2">
        <f>'PR-RAS'!E153</f>
        <v>421127.4</v>
      </c>
      <c r="E149" s="2">
        <v>0</v>
      </c>
      <c r="F149" s="2">
        <v>0</v>
      </c>
      <c r="G149" s="3">
        <f t="shared" si="0"/>
        <v>180902.66735999999</v>
      </c>
      <c r="H149" s="3">
        <f t="shared" si="1"/>
        <v>0.88000000000465661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244751.22</v>
      </c>
      <c r="D150" s="2">
        <f>'PR-RAS'!E154</f>
        <v>345298.38</v>
      </c>
      <c r="E150" s="2">
        <v>0</v>
      </c>
      <c r="F150" s="2">
        <v>0</v>
      </c>
      <c r="G150" s="3">
        <f t="shared" si="0"/>
        <v>139366.84901999999</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244751.22</v>
      </c>
      <c r="D151" s="2">
        <f>'PR-RAS'!E155</f>
        <v>345298.38</v>
      </c>
      <c r="E151" s="2">
        <v>0</v>
      </c>
      <c r="F151" s="2">
        <v>0</v>
      </c>
      <c r="G151" s="3">
        <f t="shared" si="0"/>
        <v>140302.19699999999</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106135.41</v>
      </c>
      <c r="D155" s="2">
        <f>'PR-RAS'!E159</f>
        <v>35110.800000000003</v>
      </c>
      <c r="E155" s="2">
        <v>0</v>
      </c>
      <c r="F155" s="2">
        <v>0</v>
      </c>
      <c r="G155" s="3">
        <f t="shared" si="0"/>
        <v>27158.97954</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29173.89</v>
      </c>
      <c r="D156" s="2">
        <f>'PR-RAS'!E160</f>
        <v>40718.22</v>
      </c>
      <c r="E156" s="2">
        <v>0</v>
      </c>
      <c r="F156" s="2">
        <v>0</v>
      </c>
      <c r="G156" s="3">
        <f t="shared" si="0"/>
        <v>17144.601149999999</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29173.89</v>
      </c>
      <c r="D158" s="2">
        <f>'PR-RAS'!E162</f>
        <v>40718.22</v>
      </c>
      <c r="E158" s="2">
        <v>0</v>
      </c>
      <c r="F158" s="2">
        <v>0</v>
      </c>
      <c r="G158" s="3">
        <f t="shared" si="0"/>
        <v>17365.821810000001</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1692573.89</v>
      </c>
      <c r="D160" s="2">
        <f>'PR-RAS'!E164</f>
        <v>2151261.0499999998</v>
      </c>
      <c r="E160" s="2">
        <v>0</v>
      </c>
      <c r="F160" s="2">
        <v>0</v>
      </c>
      <c r="G160" s="3">
        <f t="shared" si="0"/>
        <v>953220.26240999985</v>
      </c>
      <c r="H160" s="3">
        <f t="shared" si="1"/>
        <v>0.15999999991618097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12669.42</v>
      </c>
      <c r="D161" s="2">
        <f>'PR-RAS'!E165</f>
        <v>12774.59</v>
      </c>
      <c r="E161" s="2">
        <v>0</v>
      </c>
      <c r="F161" s="2">
        <v>0</v>
      </c>
      <c r="G161" s="3">
        <f t="shared" si="0"/>
        <v>6114.9759999999997</v>
      </c>
      <c r="H161" s="3">
        <f t="shared" si="1"/>
        <v>0.82999999999992724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3175.11</v>
      </c>
      <c r="D162" s="2">
        <f>'PR-RAS'!E166</f>
        <v>1798.97</v>
      </c>
      <c r="E162" s="2">
        <v>0</v>
      </c>
      <c r="F162" s="2">
        <v>0</v>
      </c>
      <c r="G162" s="3">
        <f t="shared" si="0"/>
        <v>1090.4610500000001</v>
      </c>
      <c r="H162" s="3">
        <f t="shared" si="1"/>
        <v>0.14000000000010004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8757.56</v>
      </c>
      <c r="D163" s="2">
        <f>'PR-RAS'!E167</f>
        <v>9516.24</v>
      </c>
      <c r="E163" s="2">
        <v>0</v>
      </c>
      <c r="F163" s="2">
        <v>0</v>
      </c>
      <c r="G163" s="3">
        <f t="shared" si="0"/>
        <v>4501.9864800000005</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736.75</v>
      </c>
      <c r="D164" s="2">
        <f>'PR-RAS'!E168</f>
        <v>1459.38</v>
      </c>
      <c r="E164" s="2">
        <v>0</v>
      </c>
      <c r="F164" s="2">
        <v>0</v>
      </c>
      <c r="G164" s="3">
        <f t="shared" si="0"/>
        <v>595.84813000000008</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118640.66</v>
      </c>
      <c r="D166" s="2">
        <f>'PR-RAS'!E170</f>
        <v>147673.82</v>
      </c>
      <c r="E166" s="2">
        <v>0</v>
      </c>
      <c r="F166" s="2">
        <v>0</v>
      </c>
      <c r="G166" s="3">
        <f t="shared" si="0"/>
        <v>68308.069500000012</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17623.849999999999</v>
      </c>
      <c r="D167" s="2">
        <f>'PR-RAS'!E171</f>
        <v>20550.919999999998</v>
      </c>
      <c r="E167" s="2">
        <v>0</v>
      </c>
      <c r="F167" s="2">
        <v>0</v>
      </c>
      <c r="G167" s="3">
        <f t="shared" si="0"/>
        <v>9748.464539999999</v>
      </c>
      <c r="H167" s="3">
        <f t="shared" si="1"/>
        <v>0.23000000000320142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101016.81</v>
      </c>
      <c r="D169" s="2">
        <f>'PR-RAS'!E173</f>
        <v>127122.9</v>
      </c>
      <c r="E169" s="2">
        <v>0</v>
      </c>
      <c r="F169" s="2">
        <v>0</v>
      </c>
      <c r="G169" s="3">
        <f t="shared" si="0"/>
        <v>59684.118480000005</v>
      </c>
      <c r="H169" s="3">
        <f t="shared" si="1"/>
        <v>0.29000000000814907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1014566.57</v>
      </c>
      <c r="D174" s="2">
        <f>'PR-RAS'!E178</f>
        <v>1136346.74</v>
      </c>
      <c r="E174" s="2">
        <v>0</v>
      </c>
      <c r="F174" s="2">
        <v>0</v>
      </c>
      <c r="G174" s="3">
        <f t="shared" si="0"/>
        <v>568695.98864999996</v>
      </c>
      <c r="H174" s="3">
        <f t="shared" si="1"/>
        <v>0.69000000006053597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19606.28</v>
      </c>
      <c r="D175" s="2">
        <f>'PR-RAS'!E179</f>
        <v>29522.9</v>
      </c>
      <c r="E175" s="2">
        <v>0</v>
      </c>
      <c r="F175" s="2">
        <v>0</v>
      </c>
      <c r="G175" s="3">
        <f t="shared" si="0"/>
        <v>13685.46192</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550717.67000000004</v>
      </c>
      <c r="D176" s="2">
        <f>'PR-RAS'!E180</f>
        <v>581746.52</v>
      </c>
      <c r="E176" s="2">
        <v>0</v>
      </c>
      <c r="F176" s="2">
        <v>0</v>
      </c>
      <c r="G176" s="3">
        <f t="shared" si="0"/>
        <v>299986.87424999999</v>
      </c>
      <c r="H176" s="3">
        <f t="shared" si="1"/>
        <v>0.80999999993946403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148159.75</v>
      </c>
      <c r="D177" s="2">
        <f>'PR-RAS'!E181</f>
        <v>157502.92000000001</v>
      </c>
      <c r="E177" s="2">
        <v>0</v>
      </c>
      <c r="F177" s="2">
        <v>0</v>
      </c>
      <c r="G177" s="3">
        <f t="shared" si="0"/>
        <v>81517.143840000004</v>
      </c>
      <c r="H177" s="3">
        <f t="shared" si="1"/>
        <v>0.32999999998719431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3718.01</v>
      </c>
      <c r="D178" s="2">
        <f>'PR-RAS'!E182</f>
        <v>6016.96</v>
      </c>
      <c r="E178" s="2">
        <v>0</v>
      </c>
      <c r="F178" s="2">
        <v>0</v>
      </c>
      <c r="G178" s="3">
        <f t="shared" si="0"/>
        <v>2788.0916099999999</v>
      </c>
      <c r="H178" s="3">
        <f t="shared" si="1"/>
        <v>5.0000000000181899E-2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13454.21</v>
      </c>
      <c r="D180" s="2">
        <f>'PR-RAS'!E184</f>
        <v>18799.73</v>
      </c>
      <c r="E180" s="2">
        <v>0</v>
      </c>
      <c r="F180" s="2">
        <v>0</v>
      </c>
      <c r="G180" s="3">
        <f t="shared" si="0"/>
        <v>9138.6069299999999</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232455.22</v>
      </c>
      <c r="D181" s="2">
        <f>'PR-RAS'!E185</f>
        <v>266816.21999999997</v>
      </c>
      <c r="E181" s="2">
        <v>0</v>
      </c>
      <c r="F181" s="2">
        <v>0</v>
      </c>
      <c r="G181" s="3">
        <f t="shared" si="0"/>
        <v>137895.77879999997</v>
      </c>
      <c r="H181" s="3">
        <f t="shared" si="1"/>
        <v>0.43999999997322448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31828.36</v>
      </c>
      <c r="D182" s="2">
        <f>'PR-RAS'!E186</f>
        <v>37192.44</v>
      </c>
      <c r="E182" s="2">
        <v>0</v>
      </c>
      <c r="F182" s="2">
        <v>0</v>
      </c>
      <c r="G182" s="3">
        <f t="shared" si="0"/>
        <v>19224.596440000001</v>
      </c>
      <c r="H182" s="3">
        <f t="shared" si="1"/>
        <v>0.80000000000291038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14627.07</v>
      </c>
      <c r="D183" s="2">
        <f>'PR-RAS'!E187</f>
        <v>38749.050000000003</v>
      </c>
      <c r="E183" s="2">
        <v>0</v>
      </c>
      <c r="F183" s="2">
        <v>0</v>
      </c>
      <c r="G183" s="3">
        <f t="shared" si="0"/>
        <v>16766.780940000001</v>
      </c>
      <c r="H183" s="3">
        <f t="shared" si="1"/>
        <v>0.12000000000261934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546697.24</v>
      </c>
      <c r="D190" s="2">
        <f>'PR-RAS'!E194</f>
        <v>854465.9</v>
      </c>
      <c r="E190" s="2">
        <v>0</v>
      </c>
      <c r="F190" s="2">
        <v>0</v>
      </c>
      <c r="G190" s="3">
        <f t="shared" si="0"/>
        <v>426313.88855999999</v>
      </c>
      <c r="H190" s="3">
        <f t="shared" si="1"/>
        <v>0.33999999996740371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19184.25</v>
      </c>
      <c r="D191" s="2">
        <f>'PR-RAS'!E195</f>
        <v>68325.11</v>
      </c>
      <c r="E191" s="2">
        <v>0</v>
      </c>
      <c r="F191" s="2">
        <v>0</v>
      </c>
      <c r="G191" s="3">
        <f t="shared" si="0"/>
        <v>29608.549299999999</v>
      </c>
      <c r="H191" s="3">
        <f t="shared" si="1"/>
        <v>0.36000000000058208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10426.709999999999</v>
      </c>
      <c r="D192" s="2">
        <f>'PR-RAS'!E196</f>
        <v>15748.1</v>
      </c>
      <c r="E192" s="2">
        <v>0</v>
      </c>
      <c r="F192" s="2">
        <v>0</v>
      </c>
      <c r="G192" s="3">
        <f t="shared" si="0"/>
        <v>8007.275810000001</v>
      </c>
      <c r="H192" s="3">
        <f t="shared" si="1"/>
        <v>0.39000000000123691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17074.349999999999</v>
      </c>
      <c r="D193" s="2">
        <f>'PR-RAS'!E197</f>
        <v>12061.51</v>
      </c>
      <c r="E193" s="2">
        <v>0</v>
      </c>
      <c r="F193" s="2">
        <v>0</v>
      </c>
      <c r="G193" s="3">
        <f t="shared" si="0"/>
        <v>7909.8950399999994</v>
      </c>
      <c r="H193" s="3">
        <f t="shared" si="1"/>
        <v>0.83999999999832653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500011.93</v>
      </c>
      <c r="D197" s="2">
        <f>'PR-RAS'!E201</f>
        <v>758331.18</v>
      </c>
      <c r="E197" s="2">
        <v>0</v>
      </c>
      <c r="F197" s="2">
        <v>0</v>
      </c>
      <c r="G197" s="3">
        <f t="shared" si="0"/>
        <v>395268.16084000003</v>
      </c>
      <c r="H197" s="3">
        <f t="shared" si="1"/>
        <v>0.25000000005820766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25452.49</v>
      </c>
      <c r="D198" s="2">
        <f>'PR-RAS'!E202</f>
        <v>21753.68</v>
      </c>
      <c r="E198" s="2">
        <v>0</v>
      </c>
      <c r="F198" s="2">
        <v>0</v>
      </c>
      <c r="G198" s="3">
        <f t="shared" si="0"/>
        <v>13585.090450000002</v>
      </c>
      <c r="H198" s="3">
        <f t="shared" si="1"/>
        <v>0.81000000000130967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24124.11</v>
      </c>
      <c r="D204" s="2">
        <f>'PR-RAS'!E208</f>
        <v>21102.74</v>
      </c>
      <c r="E204" s="2">
        <v>0</v>
      </c>
      <c r="F204" s="2">
        <v>0</v>
      </c>
      <c r="G204" s="3">
        <f t="shared" si="0"/>
        <v>13464.90677</v>
      </c>
      <c r="H204" s="3">
        <f t="shared" si="1"/>
        <v>0.36999999999898137</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24124.11</v>
      </c>
      <c r="D207" s="2">
        <f>'PR-RAS'!E211</f>
        <v>21102.74</v>
      </c>
      <c r="E207" s="2">
        <v>0</v>
      </c>
      <c r="F207" s="2">
        <v>0</v>
      </c>
      <c r="G207" s="3">
        <f t="shared" si="0"/>
        <v>13663.895539999998</v>
      </c>
      <c r="H207" s="3">
        <f t="shared" si="1"/>
        <v>0.36999999999898137</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1328.38</v>
      </c>
      <c r="D212" s="2">
        <f>'PR-RAS'!E216</f>
        <v>650.94000000000005</v>
      </c>
      <c r="E212" s="2">
        <v>0</v>
      </c>
      <c r="F212" s="2">
        <v>0</v>
      </c>
      <c r="G212" s="3">
        <f t="shared" si="0"/>
        <v>554.98486000000003</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1328.38</v>
      </c>
      <c r="D213" s="2">
        <f>'PR-RAS'!E217</f>
        <v>650.94000000000005</v>
      </c>
      <c r="E213" s="2">
        <v>0</v>
      </c>
      <c r="F213" s="2">
        <v>0</v>
      </c>
      <c r="G213" s="3">
        <f t="shared" si="0"/>
        <v>557.61512000000005</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510588.46</v>
      </c>
      <c r="D217" s="2">
        <f>'PR-RAS'!E221</f>
        <v>531214.81000000006</v>
      </c>
      <c r="E217" s="2">
        <v>0</v>
      </c>
      <c r="F217" s="2">
        <v>0</v>
      </c>
      <c r="G217" s="3">
        <f t="shared" si="0"/>
        <v>339771.90528000001</v>
      </c>
      <c r="H217" s="3">
        <f t="shared" si="1"/>
        <v>0.6499999999650754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510588.46</v>
      </c>
      <c r="D218" s="2">
        <f>'PR-RAS'!E222</f>
        <v>531214.81000000006</v>
      </c>
      <c r="E218" s="2">
        <v>0</v>
      </c>
      <c r="F218" s="2">
        <v>0</v>
      </c>
      <c r="G218" s="3">
        <f t="shared" si="0"/>
        <v>341344.92336000002</v>
      </c>
      <c r="H218" s="3">
        <f t="shared" si="1"/>
        <v>0.6499999999650754</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510588.46</v>
      </c>
      <c r="D220" s="2">
        <f>'PR-RAS'!E224</f>
        <v>531214.81000000006</v>
      </c>
      <c r="E220" s="2">
        <v>0</v>
      </c>
      <c r="F220" s="2">
        <v>0</v>
      </c>
      <c r="G220" s="3">
        <f t="shared" si="0"/>
        <v>344490.95952000003</v>
      </c>
      <c r="H220" s="3">
        <f t="shared" si="1"/>
        <v>0.6499999999650754</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1106429.6599999999</v>
      </c>
      <c r="D226" s="2">
        <f>'PR-RAS'!E230</f>
        <v>1780744.6199999999</v>
      </c>
      <c r="E226" s="2">
        <v>0</v>
      </c>
      <c r="F226" s="2">
        <v>0</v>
      </c>
      <c r="G226" s="3">
        <f t="shared" si="0"/>
        <v>1050281.7524999999</v>
      </c>
      <c r="H226" s="3">
        <f t="shared" si="1"/>
        <v>0.72000000020489097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21999.88</v>
      </c>
      <c r="D233" s="2">
        <f>'PR-RAS'!E237</f>
        <v>206462.21</v>
      </c>
      <c r="E233" s="2">
        <v>0</v>
      </c>
      <c r="F233" s="2">
        <v>0</v>
      </c>
      <c r="G233" s="3">
        <f t="shared" si="0"/>
        <v>100902.4376</v>
      </c>
      <c r="H233" s="3">
        <f t="shared" si="1"/>
        <v>0.32999999999083229</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21999.88</v>
      </c>
      <c r="D234" s="2">
        <f>'PR-RAS'!E238</f>
        <v>206462.21</v>
      </c>
      <c r="E234" s="2">
        <v>0</v>
      </c>
      <c r="F234" s="2">
        <v>0</v>
      </c>
      <c r="G234" s="3">
        <f t="shared" si="0"/>
        <v>101337.3619</v>
      </c>
      <c r="H234" s="3">
        <f t="shared" si="1"/>
        <v>0.32999999999083229</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1084429.78</v>
      </c>
      <c r="D246" s="2">
        <f>'PR-RAS'!E250</f>
        <v>1574282.41</v>
      </c>
      <c r="E246" s="2">
        <v>0</v>
      </c>
      <c r="F246" s="2">
        <v>0</v>
      </c>
      <c r="G246" s="3">
        <f t="shared" si="0"/>
        <v>1037083.6769999999</v>
      </c>
      <c r="H246" s="3">
        <f t="shared" si="1"/>
        <v>0.62999999988824129</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1023660.04</v>
      </c>
      <c r="D247" s="2">
        <f>'PR-RAS'!E251</f>
        <v>1489865.91</v>
      </c>
      <c r="E247" s="2">
        <v>0</v>
      </c>
      <c r="F247" s="2">
        <v>0</v>
      </c>
      <c r="G247" s="3">
        <f t="shared" si="0"/>
        <v>984834.39755999995</v>
      </c>
      <c r="H247" s="3">
        <f t="shared" si="1"/>
        <v>0.13000000012107193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60769.74</v>
      </c>
      <c r="D248" s="2">
        <f>'PR-RAS'!E252</f>
        <v>84416.5</v>
      </c>
      <c r="E248" s="2">
        <v>0</v>
      </c>
      <c r="F248" s="2">
        <v>0</v>
      </c>
      <c r="G248" s="3">
        <f t="shared" si="0"/>
        <v>56711.876779999999</v>
      </c>
      <c r="H248" s="3">
        <f t="shared" si="1"/>
        <v>0.76000000000203727</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451246.08000000002</v>
      </c>
      <c r="D258" s="2">
        <f>'PR-RAS'!E262</f>
        <v>546839.62</v>
      </c>
      <c r="E258" s="2">
        <v>0</v>
      </c>
      <c r="F258" s="2">
        <v>0</v>
      </c>
      <c r="G258" s="3">
        <f t="shared" si="0"/>
        <v>397045.80724000005</v>
      </c>
      <c r="H258" s="3">
        <f t="shared" si="1"/>
        <v>0.46000000002095476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451246.08000000002</v>
      </c>
      <c r="D265" s="2">
        <f>'PR-RAS'!E269</f>
        <v>546839.62</v>
      </c>
      <c r="E265" s="2">
        <v>0</v>
      </c>
      <c r="F265" s="2">
        <v>0</v>
      </c>
      <c r="G265" s="3">
        <f t="shared" si="0"/>
        <v>407860.28448000003</v>
      </c>
      <c r="H265" s="3">
        <f t="shared" si="1"/>
        <v>0.46000000002095476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258382.66</v>
      </c>
      <c r="D266" s="2">
        <f>'PR-RAS'!E270</f>
        <v>322414.31</v>
      </c>
      <c r="E266" s="2">
        <v>0</v>
      </c>
      <c r="F266" s="2">
        <v>0</v>
      </c>
      <c r="G266" s="3">
        <f t="shared" si="0"/>
        <v>239350.98920000001</v>
      </c>
      <c r="H266" s="3">
        <f t="shared" si="1"/>
        <v>0.64999999999417923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192863.42</v>
      </c>
      <c r="D267" s="2">
        <f>'PR-RAS'!E271</f>
        <v>224425.31</v>
      </c>
      <c r="E267" s="2">
        <v>0</v>
      </c>
      <c r="F267" s="2">
        <v>0</v>
      </c>
      <c r="G267" s="3">
        <f t="shared" si="0"/>
        <v>170695.93464000002</v>
      </c>
      <c r="H267" s="3">
        <f t="shared" si="1"/>
        <v>0.73000000001047738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1216560.6399999999</v>
      </c>
      <c r="D269" s="2">
        <f>'PR-RAS'!E273</f>
        <v>1295126.1399999999</v>
      </c>
      <c r="E269" s="2">
        <v>0</v>
      </c>
      <c r="F269" s="2">
        <v>0</v>
      </c>
      <c r="G269" s="3">
        <f t="shared" si="0"/>
        <v>1020225.86256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1216560.6399999999</v>
      </c>
      <c r="D270" s="2">
        <f>'PR-RAS'!E274</f>
        <v>1295126.1399999999</v>
      </c>
      <c r="E270" s="2">
        <v>0</v>
      </c>
      <c r="F270" s="2">
        <v>0</v>
      </c>
      <c r="G270" s="3">
        <f t="shared" si="0"/>
        <v>1024032.6754800001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1216560.6399999999</v>
      </c>
      <c r="D271" s="2">
        <f>'PR-RAS'!E275</f>
        <v>1289282.24</v>
      </c>
      <c r="E271" s="2">
        <v>0</v>
      </c>
      <c r="F271" s="2">
        <v>0</v>
      </c>
      <c r="G271" s="3">
        <f t="shared" si="0"/>
        <v>1024683.7824000001</v>
      </c>
      <c r="H271" s="3">
        <f t="shared" si="1"/>
        <v>0.60000000009313226</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5843.9</v>
      </c>
      <c r="E273" s="2">
        <v>0</v>
      </c>
      <c r="F273" s="2">
        <v>0</v>
      </c>
      <c r="G273" s="3">
        <f t="shared" si="0"/>
        <v>3179.0816</v>
      </c>
      <c r="H273" s="3">
        <f t="shared" si="1"/>
        <v>0.1000000000003638</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5382911.7399999993</v>
      </c>
      <c r="D295" s="2">
        <f>'PR-RAS'!E299</f>
        <v>6748067.3199999994</v>
      </c>
      <c r="E295" s="2">
        <v>0</v>
      </c>
      <c r="F295" s="2">
        <v>0</v>
      </c>
      <c r="G295" s="3">
        <f t="shared" si="12"/>
        <v>5550439.6357199997</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1795656.5300000003</v>
      </c>
      <c r="D296" s="2">
        <f>'PR-RAS'!E300</f>
        <v>3057021.9900000012</v>
      </c>
      <c r="E296" s="2">
        <v>0</v>
      </c>
      <c r="F296" s="2">
        <v>0</v>
      </c>
      <c r="G296" s="3">
        <f t="shared" si="12"/>
        <v>2333361.6504500005</v>
      </c>
      <c r="H296" s="3">
        <f t="shared" si="13"/>
        <v>0.47999999858438969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2833895.72</v>
      </c>
      <c r="D298" s="2">
        <f>'PR-RAS'!E302</f>
        <v>3889069.02</v>
      </c>
      <c r="E298" s="2">
        <v>0</v>
      </c>
      <c r="F298" s="2">
        <v>0</v>
      </c>
      <c r="G298" s="3">
        <f t="shared" si="12"/>
        <v>3151774.02672</v>
      </c>
      <c r="H298" s="3">
        <f t="shared" si="13"/>
        <v>0.29999999981373549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73112.09</v>
      </c>
      <c r="D300" s="2">
        <f>'PR-RAS'!E304</f>
        <v>291383.88</v>
      </c>
      <c r="E300" s="2">
        <v>0</v>
      </c>
      <c r="F300" s="2">
        <v>0</v>
      </c>
      <c r="G300" s="3">
        <f t="shared" si="12"/>
        <v>196108.07514999999</v>
      </c>
      <c r="H300" s="3">
        <f t="shared" si="13"/>
        <v>0.20999999999185093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3857876.15</v>
      </c>
      <c r="D303" s="2">
        <f>'PR-RAS'!E308</f>
        <v>741431.34</v>
      </c>
      <c r="E303" s="2">
        <v>0</v>
      </c>
      <c r="F303" s="2">
        <v>0</v>
      </c>
      <c r="G303" s="3">
        <f t="shared" si="12"/>
        <v>1612903.1266600001</v>
      </c>
      <c r="H303" s="3">
        <f t="shared" si="13"/>
        <v>0.48999999987427145</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3857876.15</v>
      </c>
      <c r="D304" s="2">
        <f>'PR-RAS'!E309</f>
        <v>741431.34</v>
      </c>
      <c r="E304" s="2">
        <v>0</v>
      </c>
      <c r="F304" s="2">
        <v>0</v>
      </c>
      <c r="G304" s="3">
        <f t="shared" si="12"/>
        <v>1618243.86549</v>
      </c>
      <c r="H304" s="3">
        <f t="shared" si="13"/>
        <v>0.48999999987427145</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3857876.15</v>
      </c>
      <c r="D305" s="2">
        <f>'PR-RAS'!E310</f>
        <v>741431.34</v>
      </c>
      <c r="E305" s="2">
        <v>0</v>
      </c>
      <c r="F305" s="2">
        <v>0</v>
      </c>
      <c r="G305" s="3">
        <f t="shared" si="12"/>
        <v>1623584.6043199999</v>
      </c>
      <c r="H305" s="3">
        <f t="shared" si="13"/>
        <v>0.48999999987427145</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3857876.15</v>
      </c>
      <c r="D306" s="2">
        <f>'PR-RAS'!E311</f>
        <v>741431.34</v>
      </c>
      <c r="E306" s="2">
        <v>0</v>
      </c>
      <c r="F306" s="2">
        <v>0</v>
      </c>
      <c r="G306" s="3">
        <f t="shared" si="12"/>
        <v>1628925.3431500001</v>
      </c>
      <c r="H306" s="3">
        <f t="shared" si="13"/>
        <v>0.48999999987427145</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6956329.1799999997</v>
      </c>
      <c r="D355" s="2">
        <f>'PR-RAS'!E360</f>
        <v>5122840.7</v>
      </c>
      <c r="E355" s="2">
        <v>0</v>
      </c>
      <c r="F355" s="2">
        <v>0</v>
      </c>
      <c r="G355" s="3">
        <f t="shared" si="12"/>
        <v>6089511.7453199988</v>
      </c>
      <c r="H355" s="3">
        <f t="shared" si="13"/>
        <v>0.47999999951571226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48580</v>
      </c>
      <c r="E356" s="2">
        <v>0</v>
      </c>
      <c r="F356" s="2">
        <v>0</v>
      </c>
      <c r="G356" s="3">
        <f t="shared" si="12"/>
        <v>34491.799999999996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48580</v>
      </c>
      <c r="E357" s="2">
        <v>0</v>
      </c>
      <c r="F357" s="2">
        <v>0</v>
      </c>
      <c r="G357" s="3">
        <f t="shared" si="12"/>
        <v>34588.959999999999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48580</v>
      </c>
      <c r="E358" s="2">
        <v>0</v>
      </c>
      <c r="F358" s="2">
        <v>0</v>
      </c>
      <c r="G358" s="3">
        <f t="shared" si="12"/>
        <v>34686.119999999995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6956329.1799999997</v>
      </c>
      <c r="D368" s="2">
        <f>'PR-RAS'!E373</f>
        <v>5074260.7</v>
      </c>
      <c r="E368" s="2">
        <v>0</v>
      </c>
      <c r="F368" s="2">
        <v>0</v>
      </c>
      <c r="G368" s="3">
        <f t="shared" si="12"/>
        <v>6277480.1628599996</v>
      </c>
      <c r="H368" s="3">
        <f t="shared" si="13"/>
        <v>0.47999999951571226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6692925.4299999997</v>
      </c>
      <c r="D369" s="2">
        <f>'PR-RAS'!E374</f>
        <v>4663950.99</v>
      </c>
      <c r="E369" s="2">
        <v>0</v>
      </c>
      <c r="F369" s="2">
        <v>0</v>
      </c>
      <c r="G369" s="3">
        <f t="shared" si="12"/>
        <v>5895664.4868799997</v>
      </c>
      <c r="H369" s="3">
        <f t="shared" si="13"/>
        <v>0.43999999947845936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6692925.4299999997</v>
      </c>
      <c r="D373" s="2">
        <f>'PR-RAS'!E378</f>
        <v>4663950.99</v>
      </c>
      <c r="E373" s="2">
        <v>0</v>
      </c>
      <c r="F373" s="2">
        <v>0</v>
      </c>
      <c r="G373" s="3">
        <f t="shared" si="12"/>
        <v>5959747.7965200003</v>
      </c>
      <c r="H373" s="3">
        <f t="shared" si="13"/>
        <v>0.43999999947845936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66911.42</v>
      </c>
      <c r="D374" s="2">
        <f>'PR-RAS'!E379</f>
        <v>275864.71000000002</v>
      </c>
      <c r="E374" s="2">
        <v>0</v>
      </c>
      <c r="F374" s="2">
        <v>0</v>
      </c>
      <c r="G374" s="3">
        <f t="shared" si="12"/>
        <v>230753.03332000002</v>
      </c>
      <c r="H374" s="3">
        <f t="shared" si="13"/>
        <v>0.70999999997729901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7818.49</v>
      </c>
      <c r="D375" s="2">
        <f>'PR-RAS'!E380</f>
        <v>19244.580000000002</v>
      </c>
      <c r="E375" s="2">
        <v>0</v>
      </c>
      <c r="F375" s="2">
        <v>0</v>
      </c>
      <c r="G375" s="3">
        <f t="shared" si="12"/>
        <v>17319.061099999999</v>
      </c>
      <c r="H375" s="3">
        <f t="shared" si="13"/>
        <v>0.90999999999803549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85575</v>
      </c>
      <c r="E377" s="2">
        <v>0</v>
      </c>
      <c r="F377" s="2">
        <v>0</v>
      </c>
      <c r="G377" s="3">
        <f t="shared" si="12"/>
        <v>64352.4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17791.88</v>
      </c>
      <c r="E378" s="2">
        <v>0</v>
      </c>
      <c r="F378" s="2">
        <v>0</v>
      </c>
      <c r="G378" s="3">
        <f t="shared" si="12"/>
        <v>13415.077520000001</v>
      </c>
      <c r="H378" s="3">
        <f t="shared" si="13"/>
        <v>0.11999999999898137</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33180.43</v>
      </c>
      <c r="D379" s="2">
        <f>'PR-RAS'!E384</f>
        <v>125441.61</v>
      </c>
      <c r="E379" s="2">
        <v>0</v>
      </c>
      <c r="F379" s="2">
        <v>0</v>
      </c>
      <c r="G379" s="3">
        <f t="shared" si="12"/>
        <v>107376.05970000001</v>
      </c>
      <c r="H379" s="3">
        <f t="shared" si="13"/>
        <v>0.81999999999970896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25912.5</v>
      </c>
      <c r="D381" s="2">
        <f>'PR-RAS'!E386</f>
        <v>27811.64</v>
      </c>
      <c r="E381" s="2">
        <v>0</v>
      </c>
      <c r="F381" s="2">
        <v>0</v>
      </c>
      <c r="G381" s="3">
        <f t="shared" si="12"/>
        <v>30983.596399999999</v>
      </c>
      <c r="H381" s="3">
        <f t="shared" si="13"/>
        <v>0.86000000000058208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114125.53</v>
      </c>
      <c r="D388" s="2">
        <f>'PR-RAS'!E393</f>
        <v>0</v>
      </c>
      <c r="E388" s="2">
        <v>0</v>
      </c>
      <c r="F388" s="2">
        <v>0</v>
      </c>
      <c r="G388" s="3">
        <f t="shared" si="12"/>
        <v>44166.580110000003</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114125.53</v>
      </c>
      <c r="D392" s="2">
        <f>'PR-RAS'!E397</f>
        <v>0</v>
      </c>
      <c r="E392" s="2">
        <v>0</v>
      </c>
      <c r="F392" s="2">
        <v>0</v>
      </c>
      <c r="G392" s="3">
        <f t="shared" si="12"/>
        <v>44623.08223</v>
      </c>
      <c r="H392" s="3">
        <f t="shared" si="13"/>
        <v>0.47000000000116415</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82366.8</v>
      </c>
      <c r="D396" s="2">
        <f>'PR-RAS'!E401</f>
        <v>134445</v>
      </c>
      <c r="E396" s="2">
        <v>0</v>
      </c>
      <c r="F396" s="2">
        <v>0</v>
      </c>
      <c r="G396" s="3">
        <f t="shared" si="12"/>
        <v>138746.43600000002</v>
      </c>
      <c r="H396" s="3">
        <f t="shared" si="13"/>
        <v>0.19999999999708962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303.75</v>
      </c>
      <c r="D398" s="2">
        <f>'PR-RAS'!E403</f>
        <v>588.75</v>
      </c>
      <c r="E398" s="2">
        <v>0</v>
      </c>
      <c r="F398" s="2">
        <v>0</v>
      </c>
      <c r="G398" s="3">
        <f t="shared" si="12"/>
        <v>588.05624999999998</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82063.05</v>
      </c>
      <c r="D400" s="2">
        <f>'PR-RAS'!E405</f>
        <v>133856.25</v>
      </c>
      <c r="E400" s="2">
        <v>0</v>
      </c>
      <c r="F400" s="2">
        <v>0</v>
      </c>
      <c r="G400" s="3">
        <f t="shared" si="12"/>
        <v>139560.44445000001</v>
      </c>
      <c r="H400" s="3">
        <f t="shared" si="13"/>
        <v>0.30000000000291038</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3098453.03</v>
      </c>
      <c r="D413" s="2">
        <f>'PR-RAS'!E418</f>
        <v>4381409.3600000003</v>
      </c>
      <c r="E413" s="2">
        <v>0</v>
      </c>
      <c r="F413" s="2">
        <v>0</v>
      </c>
      <c r="G413" s="3">
        <f t="shared" si="12"/>
        <v>4886843.9610000001</v>
      </c>
      <c r="H413" s="3">
        <f t="shared" si="13"/>
        <v>0.39000000013038516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1493090.14</v>
      </c>
      <c r="D414" s="2">
        <f>'PR-RAS'!E419</f>
        <v>0</v>
      </c>
      <c r="E414" s="2">
        <v>0</v>
      </c>
      <c r="F414" s="2">
        <v>0</v>
      </c>
      <c r="G414" s="3">
        <f t="shared" si="12"/>
        <v>616646.22781999991</v>
      </c>
      <c r="H414" s="3">
        <f t="shared" si="13"/>
        <v>0.13999999989755452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864879.66</v>
      </c>
      <c r="E415" s="2">
        <v>0</v>
      </c>
      <c r="F415" s="2">
        <v>0</v>
      </c>
      <c r="G415" s="3">
        <f t="shared" si="12"/>
        <v>716120.35847999994</v>
      </c>
      <c r="H415" s="3">
        <f t="shared" si="13"/>
        <v>0.33999999996740371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11036444.42</v>
      </c>
      <c r="D417" s="2">
        <f>'PR-RAS'!E422</f>
        <v>10546520.65</v>
      </c>
      <c r="E417" s="2">
        <v>0</v>
      </c>
      <c r="F417" s="2">
        <v>0</v>
      </c>
      <c r="G417" s="3">
        <f t="shared" si="12"/>
        <v>13365866.059519999</v>
      </c>
      <c r="H417" s="3">
        <f t="shared" si="13"/>
        <v>0.76999999955296516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12339240.919999998</v>
      </c>
      <c r="D418" s="2">
        <f>'PR-RAS'!E423</f>
        <v>11870908.02</v>
      </c>
      <c r="E418" s="2">
        <v>0</v>
      </c>
      <c r="F418" s="2">
        <v>0</v>
      </c>
      <c r="G418" s="3">
        <f t="shared" si="12"/>
        <v>15045800.752319997</v>
      </c>
      <c r="H418" s="3">
        <f t="shared" si="13"/>
        <v>0.10000000149011612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1302796.4999999981</v>
      </c>
      <c r="D420" s="2">
        <f>'PR-RAS'!E425</f>
        <v>1324387.3699999992</v>
      </c>
      <c r="E420" s="2">
        <v>0</v>
      </c>
      <c r="F420" s="2">
        <v>0</v>
      </c>
      <c r="G420" s="3">
        <f t="shared" si="12"/>
        <v>1655708.3495599984</v>
      </c>
      <c r="H420" s="3">
        <f t="shared" si="13"/>
        <v>0.87000000104308128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4326985.8600000003</v>
      </c>
      <c r="D421" s="2">
        <f>'PR-RAS'!E426</f>
        <v>3024189.36</v>
      </c>
      <c r="E421" s="2">
        <v>0</v>
      </c>
      <c r="F421" s="2">
        <v>0</v>
      </c>
      <c r="G421" s="3">
        <f t="shared" si="12"/>
        <v>4357653.1235999996</v>
      </c>
      <c r="H421" s="3">
        <f t="shared" si="13"/>
        <v>0.49999999953433871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73112.09</v>
      </c>
      <c r="D423" s="2">
        <f>'PR-RAS'!E428</f>
        <v>291383.88</v>
      </c>
      <c r="E423" s="2">
        <v>0</v>
      </c>
      <c r="F423" s="2">
        <v>0</v>
      </c>
      <c r="G423" s="3">
        <f t="shared" si="12"/>
        <v>276781.29670000001</v>
      </c>
      <c r="H423" s="3">
        <f t="shared" si="13"/>
        <v>0.20999999999185093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217814.2</v>
      </c>
      <c r="D529" s="2">
        <f>'PR-RAS'!E535</f>
        <v>235487.94</v>
      </c>
      <c r="E529" s="2">
        <v>0</v>
      </c>
      <c r="F529" s="2">
        <v>0</v>
      </c>
      <c r="G529" s="3">
        <f t="shared" ref="G529:G836" si="14">(B529/1000)*(C529*1+D529*2)</f>
        <v>363681.16224000003</v>
      </c>
      <c r="H529" s="3">
        <f t="shared" ref="H529:H836" si="15">ABS(C529-ROUND(C529,0))+ABS(D529-ROUND(D529,0))</f>
        <v>0.26000000000931323</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217814.2</v>
      </c>
      <c r="D591" s="2">
        <f>'PR-RAS'!E597</f>
        <v>235487.94</v>
      </c>
      <c r="E591" s="2">
        <v>0</v>
      </c>
      <c r="F591" s="2">
        <v>0</v>
      </c>
      <c r="G591" s="3">
        <f t="shared" si="14"/>
        <v>406386.14720000001</v>
      </c>
      <c r="H591" s="3">
        <f t="shared" si="15"/>
        <v>0.26000000000931323</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217810.64</v>
      </c>
      <c r="D603" s="2">
        <f>'PR-RAS'!E609</f>
        <v>202337.26</v>
      </c>
      <c r="E603" s="2">
        <v>0</v>
      </c>
      <c r="F603" s="2">
        <v>0</v>
      </c>
      <c r="G603" s="3">
        <f t="shared" si="14"/>
        <v>374736.06631999998</v>
      </c>
      <c r="H603" s="3">
        <f t="shared" si="15"/>
        <v>0.61999999999534339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217810.64</v>
      </c>
      <c r="D604" s="2">
        <f>'PR-RAS'!E610</f>
        <v>202337.26</v>
      </c>
      <c r="E604" s="2">
        <v>0</v>
      </c>
      <c r="F604" s="2">
        <v>0</v>
      </c>
      <c r="G604" s="3">
        <f t="shared" si="14"/>
        <v>375358.55148000002</v>
      </c>
      <c r="H604" s="3">
        <f t="shared" si="15"/>
        <v>0.61999999999534339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3.56</v>
      </c>
      <c r="D615" s="2">
        <f>'PR-RAS'!E621</f>
        <v>33150.68</v>
      </c>
      <c r="E615" s="2">
        <v>0</v>
      </c>
      <c r="F615" s="2">
        <v>0</v>
      </c>
      <c r="G615" s="3">
        <f t="shared" si="14"/>
        <v>40711.220880000001</v>
      </c>
      <c r="H615" s="3">
        <f t="shared" si="15"/>
        <v>0.75999999999970891</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3.56</v>
      </c>
      <c r="D616" s="2">
        <f>'PR-RAS'!E622</f>
        <v>33150.68</v>
      </c>
      <c r="E616" s="2">
        <v>0</v>
      </c>
      <c r="F616" s="2">
        <v>0</v>
      </c>
      <c r="G616" s="3">
        <f t="shared" si="14"/>
        <v>40777.525799999996</v>
      </c>
      <c r="H616" s="3">
        <f t="shared" si="15"/>
        <v>0.75999999999970891</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217814.2</v>
      </c>
      <c r="D634" s="2">
        <f>'PR-RAS'!E640</f>
        <v>235487.94</v>
      </c>
      <c r="E634" s="2">
        <v>0</v>
      </c>
      <c r="F634" s="2">
        <v>0</v>
      </c>
      <c r="G634" s="3">
        <f t="shared" si="14"/>
        <v>436004.12064000004</v>
      </c>
      <c r="H634" s="3">
        <f t="shared" si="15"/>
        <v>0.26000000000931323</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249648.04</v>
      </c>
      <c r="D636" s="2">
        <f>'PR-RAS'!E642</f>
        <v>467462.24</v>
      </c>
      <c r="E636" s="2">
        <v>0</v>
      </c>
      <c r="F636" s="2">
        <v>0</v>
      </c>
      <c r="G636" s="3">
        <f t="shared" si="14"/>
        <v>752203.55020000006</v>
      </c>
      <c r="H636" s="3">
        <f t="shared" si="15"/>
        <v>0.27999999999883585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11036444.42</v>
      </c>
      <c r="D637" s="2">
        <f>'PR-RAS'!E643</f>
        <v>10546520.65</v>
      </c>
      <c r="E637" s="2">
        <v>0</v>
      </c>
      <c r="F637" s="2">
        <v>0</v>
      </c>
      <c r="G637" s="3">
        <f t="shared" si="14"/>
        <v>20434352.917920001</v>
      </c>
      <c r="H637" s="3">
        <f t="shared" si="15"/>
        <v>0.76999999955296516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12557055.119999997</v>
      </c>
      <c r="D638" s="2">
        <f>'PR-RAS'!E644</f>
        <v>12106395.959999999</v>
      </c>
      <c r="E638" s="2">
        <v>0</v>
      </c>
      <c r="F638" s="2">
        <v>0</v>
      </c>
      <c r="G638" s="3">
        <f t="shared" si="14"/>
        <v>23422392.564479996</v>
      </c>
      <c r="H638" s="3">
        <f t="shared" si="15"/>
        <v>0.15999999828636646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1520610.6999999974</v>
      </c>
      <c r="D640" s="2">
        <f>'PR-RAS'!E646</f>
        <v>1559875.3099999987</v>
      </c>
      <c r="E640" s="2">
        <v>0</v>
      </c>
      <c r="F640" s="2">
        <v>0</v>
      </c>
      <c r="G640" s="3">
        <f t="shared" si="14"/>
        <v>2965190.8834799966</v>
      </c>
      <c r="H640" s="3">
        <f t="shared" si="15"/>
        <v>0.6100000012665987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4077337.8200000003</v>
      </c>
      <c r="D641" s="2">
        <f>'PR-RAS'!E647</f>
        <v>2556727.12</v>
      </c>
      <c r="E641" s="2">
        <v>0</v>
      </c>
      <c r="F641" s="2">
        <v>0</v>
      </c>
      <c r="G641" s="3">
        <f t="shared" si="14"/>
        <v>5882106.9184000008</v>
      </c>
      <c r="H641" s="3">
        <f t="shared" si="15"/>
        <v>0.29999999981373549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2556727.1200000029</v>
      </c>
      <c r="D643" s="2">
        <f>'PR-RAS'!E649</f>
        <v>996851.81000000145</v>
      </c>
      <c r="E643" s="2">
        <v>0</v>
      </c>
      <c r="F643" s="2">
        <v>0</v>
      </c>
      <c r="G643" s="3">
        <f t="shared" si="14"/>
        <v>2921376.535080004</v>
      </c>
      <c r="H643" s="3">
        <f t="shared" si="15"/>
        <v>0.31000000145286322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5002002.09</v>
      </c>
      <c r="D646" s="2">
        <f>'PR-RAS'!E653</f>
        <v>4021294.44</v>
      </c>
      <c r="E646" s="2">
        <v>0</v>
      </c>
      <c r="F646" s="2">
        <v>0</v>
      </c>
      <c r="G646" s="3">
        <f t="shared" si="14"/>
        <v>8413761.1756499987</v>
      </c>
      <c r="H646" s="3">
        <f t="shared" si="15"/>
        <v>0.52999999979510903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11527950.65</v>
      </c>
      <c r="D647" s="2">
        <f>'PR-RAS'!E654</f>
        <v>11283737.35</v>
      </c>
      <c r="E647" s="2">
        <v>0</v>
      </c>
      <c r="F647" s="2">
        <v>0</v>
      </c>
      <c r="G647" s="3">
        <f t="shared" si="14"/>
        <v>22025644.776100002</v>
      </c>
      <c r="H647" s="3">
        <f t="shared" si="15"/>
        <v>0.69999999925494194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12508658.300000001</v>
      </c>
      <c r="D648" s="2">
        <f>'PR-RAS'!E655</f>
        <v>13345104.9</v>
      </c>
      <c r="E648" s="2">
        <v>0</v>
      </c>
      <c r="F648" s="2">
        <v>0</v>
      </c>
      <c r="G648" s="3">
        <f t="shared" si="14"/>
        <v>25361667.660700001</v>
      </c>
      <c r="H648" s="3">
        <f t="shared" si="15"/>
        <v>0.40000000037252903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4021294.4399999995</v>
      </c>
      <c r="D649" s="2">
        <f>'PR-RAS'!E656</f>
        <v>1959926.8899999987</v>
      </c>
      <c r="E649" s="2">
        <v>0</v>
      </c>
      <c r="F649" s="2">
        <v>0</v>
      </c>
      <c r="G649" s="3">
        <f t="shared" si="14"/>
        <v>5145864.0465599978</v>
      </c>
      <c r="H649" s="3">
        <f t="shared" si="15"/>
        <v>0.55000000074505806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16</v>
      </c>
      <c r="D650" s="2">
        <f>'PR-RAS'!E657</f>
        <v>16</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16</v>
      </c>
      <c r="D652" s="2">
        <f>'PR-RAS'!E659</f>
        <v>16</v>
      </c>
      <c r="E652" s="2">
        <v>0</v>
      </c>
      <c r="F652" s="2">
        <v>0</v>
      </c>
      <c r="G652" s="3">
        <f t="shared" si="14"/>
        <v>31.248000000000001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1238333.43</v>
      </c>
      <c r="D662" s="2">
        <f>'PR-RAS'!E669</f>
        <v>185829.81</v>
      </c>
      <c r="E662" s="2">
        <v>0</v>
      </c>
      <c r="F662" s="2">
        <v>0</v>
      </c>
      <c r="G662" s="3">
        <f t="shared" si="14"/>
        <v>1064205.4060499999</v>
      </c>
      <c r="H662" s="3">
        <f t="shared" si="15"/>
        <v>0.61999999993713573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178808.55</v>
      </c>
      <c r="D666" s="2">
        <f>'PR-RAS'!E673</f>
        <v>0</v>
      </c>
      <c r="E666" s="2">
        <v>0</v>
      </c>
      <c r="F666" s="2">
        <v>0</v>
      </c>
      <c r="G666" s="3">
        <f t="shared" si="14"/>
        <v>118907.68575</v>
      </c>
      <c r="H666" s="3">
        <f t="shared" si="15"/>
        <v>0.45000000001164153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105000</v>
      </c>
      <c r="D667" s="2">
        <f>'PR-RAS'!E674</f>
        <v>2030105.4</v>
      </c>
      <c r="E667" s="2">
        <v>0</v>
      </c>
      <c r="F667" s="2">
        <v>0</v>
      </c>
      <c r="G667" s="3">
        <f t="shared" si="14"/>
        <v>2774030.3928</v>
      </c>
      <c r="H667" s="3">
        <f t="shared" si="15"/>
        <v>0.39999999990686774</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456674.68</v>
      </c>
      <c r="D699" s="2">
        <f>'PR-RAS'!E706</f>
        <v>222704.29</v>
      </c>
      <c r="E699" s="2">
        <v>0</v>
      </c>
      <c r="F699" s="2">
        <v>0</v>
      </c>
      <c r="G699" s="3">
        <f t="shared" si="14"/>
        <v>629654.11547999992</v>
      </c>
      <c r="H699" s="3">
        <f t="shared" si="15"/>
        <v>0.61000000001513399</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24124.11</v>
      </c>
      <c r="D753" s="2">
        <f>'PR-RAS'!E760</f>
        <v>21102.74</v>
      </c>
      <c r="E753" s="2">
        <v>0</v>
      </c>
      <c r="F753" s="2">
        <v>0</v>
      </c>
      <c r="G753" s="3">
        <f t="shared" si="14"/>
        <v>49879.85168</v>
      </c>
      <c r="H753" s="3">
        <f t="shared" si="15"/>
        <v>0.36999999999898137</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21999.88</v>
      </c>
      <c r="D772" s="2">
        <f>'PR-RAS'!E779</f>
        <v>206462.21</v>
      </c>
      <c r="E772" s="2">
        <v>0</v>
      </c>
      <c r="F772" s="2">
        <v>0</v>
      </c>
      <c r="G772" s="3">
        <f t="shared" si="14"/>
        <v>335326.63530000002</v>
      </c>
      <c r="H772" s="3">
        <f t="shared" si="15"/>
        <v>0.32999999999083229</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258382.66</v>
      </c>
      <c r="D843" s="2">
        <f>'PR-RAS'!E850</f>
        <v>322414.31</v>
      </c>
      <c r="E843" s="2">
        <v>0</v>
      </c>
      <c r="F843" s="2">
        <v>0</v>
      </c>
      <c r="G843" s="3">
        <f t="shared" si="34"/>
        <v>760503.89775999996</v>
      </c>
      <c r="H843" s="3">
        <f t="shared" si="35"/>
        <v>0.64999999999417923</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192863.42</v>
      </c>
      <c r="D844" s="2">
        <f>'PR-RAS'!E851</f>
        <v>224425.31</v>
      </c>
      <c r="E844" s="2">
        <v>0</v>
      </c>
      <c r="F844" s="2">
        <v>0</v>
      </c>
      <c r="G844" s="3">
        <f t="shared" si="34"/>
        <v>540964.93572000007</v>
      </c>
      <c r="H844" s="3">
        <f t="shared" si="35"/>
        <v>0.73000000001047738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217810.64</v>
      </c>
      <c r="D973" s="2">
        <f>'PR-RAS'!E980</f>
        <v>202337.26</v>
      </c>
      <c r="E973" s="2">
        <v>0</v>
      </c>
      <c r="F973" s="2">
        <v>0</v>
      </c>
      <c r="G973" s="3">
        <f t="shared" si="34"/>
        <v>605055.57552000007</v>
      </c>
      <c r="H973" s="3">
        <f t="shared" si="35"/>
        <v>0.61999999999534339</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3.56</v>
      </c>
      <c r="D988" s="2">
        <f>'PR-RAS'!E995</f>
        <v>33150.68</v>
      </c>
      <c r="E988" s="2">
        <v>0</v>
      </c>
      <c r="F988" s="2">
        <v>0</v>
      </c>
      <c r="G988" s="3">
        <f t="shared" si="34"/>
        <v>65442.956039999997</v>
      </c>
      <c r="H988" s="3">
        <f t="shared" si="35"/>
        <v>0.75999999999970891</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46871864.899999999</v>
      </c>
      <c r="D1011" s="7">
        <f>BILANCA!E6</f>
        <v>47701994.75</v>
      </c>
      <c r="E1011" s="7">
        <v>0</v>
      </c>
      <c r="F1011" s="7">
        <v>0</v>
      </c>
      <c r="G1011" s="8">
        <f t="shared" ref="G1011:G1306" si="38">B1011/1000*C1011+B1011/500*D1011</f>
        <v>142275.85440000001</v>
      </c>
      <c r="H1011" s="8">
        <f t="shared" si="35"/>
        <v>0.35000000149011612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40627716.549999997</v>
      </c>
      <c r="D1012" s="2">
        <f>BILANCA!E7</f>
        <v>43802107.270000003</v>
      </c>
      <c r="E1012" s="2">
        <v>0</v>
      </c>
      <c r="F1012" s="2">
        <v>0</v>
      </c>
      <c r="G1012" s="3">
        <f t="shared" si="38"/>
        <v>256463.86218000003</v>
      </c>
      <c r="H1012" s="3">
        <f t="shared" si="35"/>
        <v>0.7200000062584877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2006241.7</v>
      </c>
      <c r="D1013" s="2">
        <f>BILANCA!E8</f>
        <v>2424421.7000000002</v>
      </c>
      <c r="E1013" s="2">
        <v>0</v>
      </c>
      <c r="F1013" s="2">
        <v>0</v>
      </c>
      <c r="G1013" s="3">
        <f t="shared" si="38"/>
        <v>20565.255300000001</v>
      </c>
      <c r="H1013" s="3">
        <f t="shared" si="35"/>
        <v>0.59999999986030161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2006241.7</v>
      </c>
      <c r="D1014" s="2">
        <f>BILANCA!E9</f>
        <v>2424421.7000000002</v>
      </c>
      <c r="E1014" s="2">
        <v>0</v>
      </c>
      <c r="F1014" s="2">
        <v>0</v>
      </c>
      <c r="G1014" s="3">
        <f t="shared" si="38"/>
        <v>27420.340400000001</v>
      </c>
      <c r="H1014" s="3">
        <f t="shared" si="35"/>
        <v>0.59999999986030161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38621474.849999994</v>
      </c>
      <c r="D1017" s="2">
        <f>BILANCA!E12</f>
        <v>41377685.57</v>
      </c>
      <c r="E1017" s="2">
        <v>0</v>
      </c>
      <c r="F1017" s="2">
        <v>0</v>
      </c>
      <c r="G1017" s="3">
        <f t="shared" si="38"/>
        <v>849637.92192999995</v>
      </c>
      <c r="H1017" s="3">
        <f t="shared" si="35"/>
        <v>0.58000000566244125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37634856.739999995</v>
      </c>
      <c r="D1018" s="2">
        <f>BILANCA!E13</f>
        <v>40198527.57</v>
      </c>
      <c r="E1018" s="2">
        <v>0</v>
      </c>
      <c r="F1018" s="2">
        <v>0</v>
      </c>
      <c r="G1018" s="3">
        <f t="shared" si="38"/>
        <v>944255.29504</v>
      </c>
      <c r="H1018" s="3">
        <f t="shared" si="35"/>
        <v>0.69000000506639481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1914693.47</v>
      </c>
      <c r="D1020" s="2">
        <f>BILANCA!E15</f>
        <v>1914693.47</v>
      </c>
      <c r="E1020" s="2">
        <v>0</v>
      </c>
      <c r="F1020" s="2">
        <v>0</v>
      </c>
      <c r="G1020" s="3">
        <f t="shared" si="38"/>
        <v>57440.804100000008</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2407391.9900000002</v>
      </c>
      <c r="D1021" s="2">
        <f>BILANCA!E16</f>
        <v>2407391.9900000002</v>
      </c>
      <c r="E1021" s="2">
        <v>0</v>
      </c>
      <c r="F1021" s="2">
        <v>0</v>
      </c>
      <c r="G1021" s="3">
        <f t="shared" si="38"/>
        <v>79443.935670000006</v>
      </c>
      <c r="H1021" s="3">
        <f t="shared" si="35"/>
        <v>1.9999999552965164E-2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39711175.159999996</v>
      </c>
      <c r="D1022" s="2">
        <f>BILANCA!E17</f>
        <v>44397460.939999998</v>
      </c>
      <c r="E1022" s="2">
        <v>0</v>
      </c>
      <c r="F1022" s="2">
        <v>0</v>
      </c>
      <c r="G1022" s="3">
        <f t="shared" si="38"/>
        <v>1542073.16448</v>
      </c>
      <c r="H1022" s="3">
        <f t="shared" si="35"/>
        <v>0.2199999988079071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6398403.8799999999</v>
      </c>
      <c r="D1023" s="2">
        <f>BILANCA!E18</f>
        <v>8521018.8300000001</v>
      </c>
      <c r="E1023" s="2">
        <v>0</v>
      </c>
      <c r="F1023" s="2">
        <v>0</v>
      </c>
      <c r="G1023" s="3">
        <f t="shared" si="38"/>
        <v>304725.74001999997</v>
      </c>
      <c r="H1023" s="3">
        <f t="shared" si="35"/>
        <v>0.2900000000372529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389427.78999999992</v>
      </c>
      <c r="D1024" s="2">
        <f>BILANCA!E19</f>
        <v>633984.19999999995</v>
      </c>
      <c r="E1024" s="2">
        <v>0</v>
      </c>
      <c r="F1024" s="2">
        <v>0</v>
      </c>
      <c r="G1024" s="3">
        <f t="shared" si="38"/>
        <v>23203.54666</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138718.29999999999</v>
      </c>
      <c r="D1025" s="2">
        <f>BILANCA!E20</f>
        <v>148764.84</v>
      </c>
      <c r="E1025" s="2">
        <v>0</v>
      </c>
      <c r="F1025" s="2">
        <v>0</v>
      </c>
      <c r="G1025" s="3">
        <f t="shared" si="38"/>
        <v>6543.7196999999996</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22366.5</v>
      </c>
      <c r="D1026" s="2">
        <f>BILANCA!E21</f>
        <v>22366.5</v>
      </c>
      <c r="E1026" s="2">
        <v>0</v>
      </c>
      <c r="F1026" s="2">
        <v>0</v>
      </c>
      <c r="G1026" s="3">
        <f t="shared" si="38"/>
        <v>1073.5920000000001</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162026.69</v>
      </c>
      <c r="D1027" s="2">
        <f>BILANCA!E22</f>
        <v>162026.69</v>
      </c>
      <c r="E1027" s="2">
        <v>0</v>
      </c>
      <c r="F1027" s="2">
        <v>0</v>
      </c>
      <c r="G1027" s="3">
        <f t="shared" si="38"/>
        <v>8263.3611899999996</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165554.01</v>
      </c>
      <c r="D1029" s="2">
        <f>BILANCA!E24</f>
        <v>258310.01</v>
      </c>
      <c r="E1029" s="2">
        <v>0</v>
      </c>
      <c r="F1029" s="2">
        <v>0</v>
      </c>
      <c r="G1029" s="3">
        <f t="shared" si="38"/>
        <v>12961.306570000001</v>
      </c>
      <c r="H1029" s="3">
        <f t="shared" si="35"/>
        <v>2.0000000018626451E-2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2062.5</v>
      </c>
      <c r="D1030" s="2">
        <f>BILANCA!E25</f>
        <v>2062.5</v>
      </c>
      <c r="E1030" s="2">
        <v>0</v>
      </c>
      <c r="F1030" s="2">
        <v>0</v>
      </c>
      <c r="G1030" s="3">
        <f t="shared" si="38"/>
        <v>123.75</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134488.82999999999</v>
      </c>
      <c r="D1031" s="2">
        <f>BILANCA!E26</f>
        <v>322716.21000000002</v>
      </c>
      <c r="E1031" s="2">
        <v>0</v>
      </c>
      <c r="F1031" s="2">
        <v>0</v>
      </c>
      <c r="G1031" s="3">
        <f t="shared" si="38"/>
        <v>16378.346250000001</v>
      </c>
      <c r="H1031" s="3">
        <f t="shared" si="35"/>
        <v>0.38000000003376044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235789.04</v>
      </c>
      <c r="D1033" s="2">
        <f>BILANCA!E28</f>
        <v>282262.55</v>
      </c>
      <c r="E1033" s="2">
        <v>0</v>
      </c>
      <c r="F1033" s="2">
        <v>0</v>
      </c>
      <c r="G1033" s="3">
        <f t="shared" si="38"/>
        <v>18407.22522</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140794.88999999998</v>
      </c>
      <c r="D1034" s="2">
        <f>BILANCA!E29</f>
        <v>127637.51</v>
      </c>
      <c r="E1034" s="2">
        <v>0</v>
      </c>
      <c r="F1034" s="2">
        <v>0</v>
      </c>
      <c r="G1034" s="3">
        <f t="shared" si="38"/>
        <v>9505.6778400000003</v>
      </c>
      <c r="H1034" s="3">
        <f t="shared" si="35"/>
        <v>0.60000000002037268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131635.38</v>
      </c>
      <c r="D1035" s="2">
        <f>BILANCA!E30</f>
        <v>131635.38</v>
      </c>
      <c r="E1035" s="2">
        <v>0</v>
      </c>
      <c r="F1035" s="2">
        <v>0</v>
      </c>
      <c r="G1035" s="3">
        <f t="shared" si="38"/>
        <v>9872.6535000000003</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117731.86</v>
      </c>
      <c r="D1037" s="2">
        <f>BILANCA!E32</f>
        <v>117731.86</v>
      </c>
      <c r="E1037" s="2">
        <v>0</v>
      </c>
      <c r="F1037" s="2">
        <v>0</v>
      </c>
      <c r="G1037" s="3">
        <f t="shared" si="38"/>
        <v>9536.2806600000004</v>
      </c>
      <c r="H1037" s="3">
        <f t="shared" si="35"/>
        <v>0.27999999999883585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108572.35</v>
      </c>
      <c r="D1039" s="2">
        <f>BILANCA!E34</f>
        <v>121729.73</v>
      </c>
      <c r="E1039" s="2">
        <v>0</v>
      </c>
      <c r="F1039" s="2">
        <v>0</v>
      </c>
      <c r="G1039" s="3">
        <f t="shared" si="38"/>
        <v>10208.922490000001</v>
      </c>
      <c r="H1039" s="3">
        <f t="shared" si="35"/>
        <v>0.6200000000098953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124348</v>
      </c>
      <c r="D1040" s="2">
        <f>BILANCA!E35</f>
        <v>123721.41</v>
      </c>
      <c r="E1040" s="2">
        <v>0</v>
      </c>
      <c r="F1040" s="2">
        <v>0</v>
      </c>
      <c r="G1040" s="3">
        <f t="shared" si="38"/>
        <v>11153.7246</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114125.53</v>
      </c>
      <c r="D1042" s="2">
        <f>BILANCA!E37</f>
        <v>114125.53</v>
      </c>
      <c r="E1042" s="2">
        <v>0</v>
      </c>
      <c r="F1042" s="2">
        <v>0</v>
      </c>
      <c r="G1042" s="3">
        <f t="shared" si="38"/>
        <v>10956.050879999999</v>
      </c>
      <c r="H1042" s="3">
        <f t="shared" si="35"/>
        <v>0.94000000000232831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10692.41</v>
      </c>
      <c r="D1044" s="2">
        <f>BILANCA!E39</f>
        <v>10692.41</v>
      </c>
      <c r="E1044" s="2">
        <v>0</v>
      </c>
      <c r="F1044" s="2">
        <v>0</v>
      </c>
      <c r="G1044" s="3">
        <f t="shared" si="38"/>
        <v>1090.62582</v>
      </c>
      <c r="H1044" s="3">
        <f t="shared" si="35"/>
        <v>0.81999999999970896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469.94</v>
      </c>
      <c r="D1045" s="2">
        <f>BILANCA!E40</f>
        <v>1096.53</v>
      </c>
      <c r="E1045" s="2">
        <v>0</v>
      </c>
      <c r="F1045" s="2">
        <v>0</v>
      </c>
      <c r="G1045" s="3">
        <f t="shared" si="38"/>
        <v>93.205000000000013</v>
      </c>
      <c r="H1045" s="3">
        <f t="shared" si="35"/>
        <v>0.53000000000002956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332047.43000000017</v>
      </c>
      <c r="D1050" s="2">
        <f>BILANCA!E45</f>
        <v>293814.87999999989</v>
      </c>
      <c r="E1050" s="2">
        <v>0</v>
      </c>
      <c r="F1050" s="2">
        <v>0</v>
      </c>
      <c r="G1050" s="3">
        <f t="shared" si="38"/>
        <v>36787.087599999999</v>
      </c>
      <c r="H1050" s="3">
        <f t="shared" si="35"/>
        <v>0.55000000027939677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44525.23</v>
      </c>
      <c r="D1052" s="2">
        <f>BILANCA!E47</f>
        <v>45113.98</v>
      </c>
      <c r="E1052" s="2">
        <v>0</v>
      </c>
      <c r="F1052" s="2">
        <v>0</v>
      </c>
      <c r="G1052" s="3">
        <f t="shared" si="38"/>
        <v>5659.6339800000005</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2506.35</v>
      </c>
      <c r="D1053" s="2">
        <f>BILANCA!E48</f>
        <v>2506.35</v>
      </c>
      <c r="E1053" s="2">
        <v>0</v>
      </c>
      <c r="F1053" s="2">
        <v>0</v>
      </c>
      <c r="G1053" s="3">
        <f t="shared" si="38"/>
        <v>323.31914999999992</v>
      </c>
      <c r="H1053" s="3">
        <f t="shared" si="35"/>
        <v>0.6999999999998181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1994975.78</v>
      </c>
      <c r="D1054" s="2">
        <f>BILANCA!E49</f>
        <v>2100332.0299999998</v>
      </c>
      <c r="E1054" s="2">
        <v>0</v>
      </c>
      <c r="F1054" s="2">
        <v>0</v>
      </c>
      <c r="G1054" s="3">
        <f t="shared" si="38"/>
        <v>272608.15295999998</v>
      </c>
      <c r="H1054" s="3">
        <f t="shared" si="35"/>
        <v>0.24999999976716936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1709959.93</v>
      </c>
      <c r="D1055" s="2">
        <f>BILANCA!E50</f>
        <v>1854137.48</v>
      </c>
      <c r="E1055" s="2">
        <v>0</v>
      </c>
      <c r="F1055" s="2">
        <v>0</v>
      </c>
      <c r="G1055" s="3">
        <f t="shared" si="38"/>
        <v>243820.57004999998</v>
      </c>
      <c r="H1055" s="3">
        <f t="shared" si="35"/>
        <v>0.55000000004656613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5589.48</v>
      </c>
      <c r="D1058" s="2">
        <f>BILANCA!E53</f>
        <v>5589.48</v>
      </c>
      <c r="E1058" s="2">
        <v>0</v>
      </c>
      <c r="F1058" s="2">
        <v>0</v>
      </c>
      <c r="G1058" s="3">
        <f t="shared" si="38"/>
        <v>804.88511999999992</v>
      </c>
      <c r="H1058" s="3">
        <f t="shared" si="35"/>
        <v>0.95999999999912689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5589.48</v>
      </c>
      <c r="D1060" s="2">
        <f>BILANCA!E55</f>
        <v>5589.48</v>
      </c>
      <c r="E1060" s="2">
        <v>0</v>
      </c>
      <c r="F1060" s="2">
        <v>0</v>
      </c>
      <c r="G1060" s="3">
        <f t="shared" si="38"/>
        <v>838.42200000000003</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6244148.3500000006</v>
      </c>
      <c r="D1074" s="2">
        <f>BILANCA!E69</f>
        <v>3899887.48</v>
      </c>
      <c r="E1074" s="2">
        <v>0</v>
      </c>
      <c r="F1074" s="2">
        <v>0</v>
      </c>
      <c r="G1074" s="3">
        <f t="shared" si="38"/>
        <v>898811.09184000001</v>
      </c>
      <c r="H1074" s="3">
        <f t="shared" si="35"/>
        <v>0.83000000054016709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4021294.44</v>
      </c>
      <c r="D1075" s="2">
        <f>BILANCA!E70</f>
        <v>1959926.8900000001</v>
      </c>
      <c r="E1075" s="2">
        <v>0</v>
      </c>
      <c r="F1075" s="2">
        <v>0</v>
      </c>
      <c r="G1075" s="3">
        <f t="shared" si="38"/>
        <v>516174.63430000003</v>
      </c>
      <c r="H1075" s="3">
        <f t="shared" si="35"/>
        <v>0.54999999981373549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4020660.69</v>
      </c>
      <c r="D1076" s="2">
        <f>BILANCA!E71</f>
        <v>1958701.3</v>
      </c>
      <c r="E1076" s="2">
        <v>0</v>
      </c>
      <c r="F1076" s="2">
        <v>0</v>
      </c>
      <c r="G1076" s="3">
        <f t="shared" si="38"/>
        <v>523912.17714000004</v>
      </c>
      <c r="H1076" s="3">
        <f t="shared" si="35"/>
        <v>0.61000000010244548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4020660.69</v>
      </c>
      <c r="D1078" s="2">
        <f>BILANCA!E73</f>
        <v>1958701.3</v>
      </c>
      <c r="E1078" s="2">
        <v>0</v>
      </c>
      <c r="F1078" s="2">
        <v>0</v>
      </c>
      <c r="G1078" s="3">
        <f t="shared" si="38"/>
        <v>539788.30371999997</v>
      </c>
      <c r="H1078" s="3">
        <f t="shared" si="35"/>
        <v>0.61000000010244548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633.75</v>
      </c>
      <c r="D1085" s="2">
        <f>BILANCA!E80</f>
        <v>1225.5899999999999</v>
      </c>
      <c r="E1085" s="2">
        <v>0</v>
      </c>
      <c r="F1085" s="2">
        <v>0</v>
      </c>
      <c r="G1085" s="3">
        <f t="shared" si="38"/>
        <v>231.36974999999998</v>
      </c>
      <c r="H1085" s="3">
        <f t="shared" si="35"/>
        <v>0.66000000000008185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36033.65</v>
      </c>
      <c r="D1087" s="2">
        <f>BILANCA!E82</f>
        <v>22461.56</v>
      </c>
      <c r="E1087" s="2">
        <v>0</v>
      </c>
      <c r="F1087" s="2">
        <v>0</v>
      </c>
      <c r="G1087" s="3">
        <f t="shared" si="38"/>
        <v>6233.6712900000002</v>
      </c>
      <c r="H1087" s="3">
        <f t="shared" si="35"/>
        <v>0.78999999999723514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36033.65</v>
      </c>
      <c r="D1092" s="2">
        <f>BILANCA!E87</f>
        <v>22461.56</v>
      </c>
      <c r="E1092" s="2">
        <v>0</v>
      </c>
      <c r="F1092" s="2">
        <v>0</v>
      </c>
      <c r="G1092" s="3">
        <f t="shared" si="38"/>
        <v>6638.45514</v>
      </c>
      <c r="H1092" s="3">
        <f t="shared" si="35"/>
        <v>0.78999999999723514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12869.21</v>
      </c>
      <c r="D1094" s="2">
        <f>BILANCA!E89</f>
        <v>12869.21</v>
      </c>
      <c r="E1094" s="2">
        <v>0</v>
      </c>
      <c r="F1094" s="2">
        <v>0</v>
      </c>
      <c r="G1094" s="3">
        <f t="shared" si="38"/>
        <v>3243.0409199999995</v>
      </c>
      <c r="H1094" s="3">
        <f t="shared" si="35"/>
        <v>0.41999999999825377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12869.21</v>
      </c>
      <c r="D1095" s="2">
        <f>BILANCA!E90</f>
        <v>12869.21</v>
      </c>
      <c r="E1095" s="2">
        <v>0</v>
      </c>
      <c r="F1095" s="2">
        <v>0</v>
      </c>
      <c r="G1095" s="3">
        <f t="shared" si="38"/>
        <v>3281.6485499999999</v>
      </c>
      <c r="H1095" s="3">
        <f t="shared" si="35"/>
        <v>0.41999999999825377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12869.21</v>
      </c>
      <c r="D1123" s="2">
        <f>BILANCA!E118</f>
        <v>12869.21</v>
      </c>
      <c r="E1123" s="2">
        <v>0</v>
      </c>
      <c r="F1123" s="2">
        <v>0</v>
      </c>
      <c r="G1123" s="3">
        <f t="shared" si="38"/>
        <v>4362.66219</v>
      </c>
      <c r="H1123" s="3">
        <f t="shared" si="41"/>
        <v>0.41999999999825377</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100182.49</v>
      </c>
      <c r="D1140" s="2">
        <f>BILANCA!E135</f>
        <v>100182.49</v>
      </c>
      <c r="E1140" s="2">
        <v>0</v>
      </c>
      <c r="F1140" s="2">
        <v>0</v>
      </c>
      <c r="G1140" s="3">
        <f t="shared" si="38"/>
        <v>39071.1711</v>
      </c>
      <c r="H1140" s="3">
        <f t="shared" si="41"/>
        <v>0.98000000001047738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100182.49</v>
      </c>
      <c r="D1141" s="2">
        <f>BILANCA!E136</f>
        <v>100182.49</v>
      </c>
      <c r="E1141" s="2">
        <v>0</v>
      </c>
      <c r="F1141" s="2">
        <v>0</v>
      </c>
      <c r="G1141" s="3">
        <f t="shared" si="38"/>
        <v>39371.718570000005</v>
      </c>
      <c r="H1141" s="3">
        <f t="shared" si="41"/>
        <v>0.98000000001047738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100182.49</v>
      </c>
      <c r="D1145" s="2">
        <f>BILANCA!E140</f>
        <v>100182.49</v>
      </c>
      <c r="E1145" s="2">
        <v>0</v>
      </c>
      <c r="F1145" s="2">
        <v>0</v>
      </c>
      <c r="G1145" s="3">
        <f t="shared" si="38"/>
        <v>40573.908450000003</v>
      </c>
      <c r="H1145" s="3">
        <f t="shared" si="41"/>
        <v>0.98000000001047738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2033557.1900000002</v>
      </c>
      <c r="D1152" s="2">
        <f>BILANCA!E147</f>
        <v>1790369.78</v>
      </c>
      <c r="E1152" s="2">
        <v>0</v>
      </c>
      <c r="F1152" s="2">
        <v>0</v>
      </c>
      <c r="G1152" s="3">
        <f t="shared" si="38"/>
        <v>797230.13849999988</v>
      </c>
      <c r="H1152" s="3">
        <f t="shared" si="41"/>
        <v>0.41000000014901161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282718.53000000003</v>
      </c>
      <c r="D1153" s="2">
        <f>BILANCA!E148</f>
        <v>96004.03</v>
      </c>
      <c r="E1153" s="2">
        <v>0</v>
      </c>
      <c r="F1153" s="2">
        <v>0</v>
      </c>
      <c r="G1153" s="3">
        <f t="shared" si="38"/>
        <v>67885.902369999996</v>
      </c>
      <c r="H1153" s="3">
        <f t="shared" si="41"/>
        <v>0.49999999997089617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1672858.95</v>
      </c>
      <c r="D1164" s="2">
        <f>BILANCA!E159</f>
        <v>1581057.22</v>
      </c>
      <c r="E1164" s="2">
        <v>0</v>
      </c>
      <c r="F1164" s="2">
        <v>0</v>
      </c>
      <c r="G1164" s="3">
        <f t="shared" si="38"/>
        <v>744585.90205999999</v>
      </c>
      <c r="H1164" s="3">
        <f t="shared" si="41"/>
        <v>0.27000000001862645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459535.3</v>
      </c>
      <c r="D1165" s="2">
        <f>BILANCA!E160</f>
        <v>443090.69</v>
      </c>
      <c r="E1165" s="2">
        <v>0</v>
      </c>
      <c r="F1165" s="2">
        <v>0</v>
      </c>
      <c r="G1165" s="3">
        <f t="shared" si="38"/>
        <v>208586.08539999998</v>
      </c>
      <c r="H1165" s="3">
        <f t="shared" si="41"/>
        <v>0.60999999998603016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381555.59</v>
      </c>
      <c r="D1169" s="2">
        <f>BILANCA!E164</f>
        <v>329782.15999999997</v>
      </c>
      <c r="E1169" s="2">
        <v>0</v>
      </c>
      <c r="F1169" s="2">
        <v>0</v>
      </c>
      <c r="G1169" s="3">
        <f t="shared" si="38"/>
        <v>165538.06568999999</v>
      </c>
      <c r="H1169" s="3">
        <f t="shared" si="41"/>
        <v>0.56999999994877726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53080.579999999987</v>
      </c>
      <c r="D1170" s="2">
        <f>BILANCA!E165</f>
        <v>26946.75999999998</v>
      </c>
      <c r="E1170" s="2">
        <v>0</v>
      </c>
      <c r="F1170" s="2">
        <v>0</v>
      </c>
      <c r="G1170" s="3">
        <f t="shared" si="38"/>
        <v>17115.855999999992</v>
      </c>
      <c r="H1170" s="3">
        <f t="shared" si="41"/>
        <v>0.66000000003259629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178405.68</v>
      </c>
      <c r="D1171" s="2">
        <f>BILANCA!E166</f>
        <v>178405.68</v>
      </c>
      <c r="E1171" s="2">
        <v>0</v>
      </c>
      <c r="F1171" s="2">
        <v>0</v>
      </c>
      <c r="G1171" s="3">
        <f t="shared" si="38"/>
        <v>86169.943440000003</v>
      </c>
      <c r="H1171" s="3">
        <f t="shared" si="41"/>
        <v>0.64000000001396984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125325.1</v>
      </c>
      <c r="D1175" s="2">
        <f>BILANCA!E170</f>
        <v>151458.92000000001</v>
      </c>
      <c r="E1175" s="2">
        <v>0</v>
      </c>
      <c r="F1175" s="2">
        <v>0</v>
      </c>
      <c r="G1175" s="3">
        <f t="shared" si="38"/>
        <v>70660.085100000011</v>
      </c>
      <c r="H1175" s="3">
        <f t="shared" si="41"/>
        <v>0.17999999999301508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46871864.900000006</v>
      </c>
      <c r="D1180" s="2">
        <f>BILANCA!E176</f>
        <v>47701994.750000007</v>
      </c>
      <c r="E1180" s="2">
        <v>0</v>
      </c>
      <c r="F1180" s="2">
        <v>0</v>
      </c>
      <c r="G1180" s="3">
        <f t="shared" si="38"/>
        <v>24186895.248000003</v>
      </c>
      <c r="H1180" s="3">
        <f t="shared" si="41"/>
        <v>0.34999998658895493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2913745.99</v>
      </c>
      <c r="D1181" s="2">
        <f>BILANCA!E177</f>
        <v>2068348.67</v>
      </c>
      <c r="E1181" s="2">
        <v>0</v>
      </c>
      <c r="F1181" s="2">
        <v>0</v>
      </c>
      <c r="G1181" s="3">
        <f t="shared" si="38"/>
        <v>1205625.8094300001</v>
      </c>
      <c r="H1181" s="3">
        <f t="shared" si="41"/>
        <v>0.33999999985098839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671502.77</v>
      </c>
      <c r="D1182" s="2">
        <f>BILANCA!E178</f>
        <v>539087.06000000006</v>
      </c>
      <c r="E1182" s="2">
        <v>0</v>
      </c>
      <c r="F1182" s="2">
        <v>0</v>
      </c>
      <c r="G1182" s="3">
        <f t="shared" si="38"/>
        <v>300944.42508000002</v>
      </c>
      <c r="H1182" s="3">
        <f t="shared" si="41"/>
        <v>0.2900000000372529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32114.400000000001</v>
      </c>
      <c r="D1183" s="2">
        <f>BILANCA!E179</f>
        <v>29295.59</v>
      </c>
      <c r="E1183" s="2">
        <v>0</v>
      </c>
      <c r="F1183" s="2">
        <v>0</v>
      </c>
      <c r="G1183" s="3">
        <f t="shared" si="38"/>
        <v>15692.065339999999</v>
      </c>
      <c r="H1183" s="3">
        <f t="shared" si="41"/>
        <v>0.81000000000130967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568267.36</v>
      </c>
      <c r="D1184" s="2">
        <f>BILANCA!E180</f>
        <v>477009.82</v>
      </c>
      <c r="E1184" s="2">
        <v>0</v>
      </c>
      <c r="F1184" s="2">
        <v>0</v>
      </c>
      <c r="G1184" s="3">
        <f t="shared" si="38"/>
        <v>264877.93799999997</v>
      </c>
      <c r="H1184" s="3">
        <f t="shared" si="41"/>
        <v>0.53999999997904524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173.89</v>
      </c>
      <c r="D1185" s="2">
        <f>BILANCA!E181</f>
        <v>4239.5600000000004</v>
      </c>
      <c r="E1185" s="2">
        <v>0</v>
      </c>
      <c r="F1185" s="2">
        <v>0</v>
      </c>
      <c r="G1185" s="3">
        <f t="shared" si="38"/>
        <v>1514.27675</v>
      </c>
      <c r="H1185" s="3">
        <f t="shared" si="41"/>
        <v>0.54999999999961346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173.89</v>
      </c>
      <c r="D1188" s="2">
        <f>BILANCA!E184</f>
        <v>4239.5600000000004</v>
      </c>
      <c r="E1188" s="2">
        <v>0</v>
      </c>
      <c r="F1188" s="2">
        <v>0</v>
      </c>
      <c r="G1188" s="3">
        <f t="shared" si="38"/>
        <v>1540.2357800000002</v>
      </c>
      <c r="H1188" s="3">
        <f t="shared" si="41"/>
        <v>0.54999999999961346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35708.79</v>
      </c>
      <c r="D1189" s="2">
        <f>BILANCA!E185</f>
        <v>14201.86</v>
      </c>
      <c r="E1189" s="2">
        <v>0</v>
      </c>
      <c r="F1189" s="2">
        <v>0</v>
      </c>
      <c r="G1189" s="3">
        <f t="shared" si="38"/>
        <v>11476.139289999999</v>
      </c>
      <c r="H1189" s="3">
        <f t="shared" si="41"/>
        <v>0.34999999999854481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4216.07</v>
      </c>
      <c r="D1198" s="2">
        <f>BILANCA!E194</f>
        <v>2056.42</v>
      </c>
      <c r="E1198" s="2">
        <v>0</v>
      </c>
      <c r="F1198" s="2">
        <v>0</v>
      </c>
      <c r="G1198" s="3">
        <f t="shared" si="38"/>
        <v>1565.8350799999998</v>
      </c>
      <c r="H1198" s="3">
        <f t="shared" si="41"/>
        <v>0.48999999999978172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4436.3500000000004</v>
      </c>
      <c r="D1199" s="2">
        <f>BILANCA!E195</f>
        <v>12283.81</v>
      </c>
      <c r="E1199" s="2">
        <v>0</v>
      </c>
      <c r="F1199" s="2">
        <v>0</v>
      </c>
      <c r="G1199" s="3">
        <f t="shared" si="38"/>
        <v>5481.7503299999998</v>
      </c>
      <c r="H1199" s="3">
        <f t="shared" si="41"/>
        <v>0.54000000000087311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26585.91</v>
      </c>
      <c r="D1200" s="2">
        <f>BILANCA!E196</f>
        <v>0</v>
      </c>
      <c r="E1200" s="2">
        <v>0</v>
      </c>
      <c r="F1200" s="2">
        <v>0</v>
      </c>
      <c r="G1200" s="3">
        <f t="shared" si="38"/>
        <v>5051.3229000000001</v>
      </c>
      <c r="H1200" s="3">
        <f t="shared" si="41"/>
        <v>9.0000000000145519E-2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630478.03</v>
      </c>
      <c r="D1201" s="2">
        <f>BILANCA!E197</f>
        <v>82867.25</v>
      </c>
      <c r="E1201" s="2">
        <v>0</v>
      </c>
      <c r="F1201" s="2">
        <v>0</v>
      </c>
      <c r="G1201" s="3">
        <f t="shared" si="38"/>
        <v>152076.59323</v>
      </c>
      <c r="H1201" s="3">
        <f t="shared" si="41"/>
        <v>0.28000000002793968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630478.03</v>
      </c>
      <c r="D1203" s="2">
        <f>BILANCA!E199</f>
        <v>82867.25</v>
      </c>
      <c r="E1203" s="2">
        <v>0</v>
      </c>
      <c r="F1203" s="2">
        <v>0</v>
      </c>
      <c r="G1203" s="3">
        <f t="shared" si="44"/>
        <v>153669.01829000001</v>
      </c>
      <c r="H1203" s="3">
        <f t="shared" si="45"/>
        <v>0.28000000002793968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1611765.19</v>
      </c>
      <c r="D1223" s="2">
        <f>BILANCA!E219</f>
        <v>1390929.7</v>
      </c>
      <c r="E1223" s="2">
        <v>0</v>
      </c>
      <c r="F1223" s="2">
        <v>0</v>
      </c>
      <c r="G1223" s="3">
        <f t="shared" si="38"/>
        <v>935842.03766999987</v>
      </c>
      <c r="H1223" s="3">
        <f t="shared" si="41"/>
        <v>0.48999999999068677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1611765.19</v>
      </c>
      <c r="D1224" s="2">
        <f>BILANCA!E220</f>
        <v>1390929.7</v>
      </c>
      <c r="E1224" s="2">
        <v>0</v>
      </c>
      <c r="F1224" s="2">
        <v>0</v>
      </c>
      <c r="G1224" s="3">
        <f t="shared" si="38"/>
        <v>940235.6622599999</v>
      </c>
      <c r="H1224" s="3">
        <f t="shared" si="41"/>
        <v>0.48999999999068677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1611765.19</v>
      </c>
      <c r="D1229" s="2">
        <f>BILANCA!E225</f>
        <v>1390929.7</v>
      </c>
      <c r="E1229" s="2">
        <v>0</v>
      </c>
      <c r="F1229" s="2">
        <v>0</v>
      </c>
      <c r="G1229" s="3">
        <f t="shared" si="38"/>
        <v>962203.78521</v>
      </c>
      <c r="H1229" s="3">
        <f t="shared" si="41"/>
        <v>0.48999999999068677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55464.66</v>
      </c>
      <c r="E1251" s="2">
        <v>0</v>
      </c>
      <c r="F1251" s="2">
        <v>0</v>
      </c>
      <c r="G1251" s="3">
        <f>B1251/1000*C1251+B1251/500*D1251</f>
        <v>26733.966120000001</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43958118.910000004</v>
      </c>
      <c r="D1255" s="2">
        <f>BILANCA!E251</f>
        <v>45633646.080000006</v>
      </c>
      <c r="E1255" s="2">
        <v>0</v>
      </c>
      <c r="F1255" s="2">
        <v>0</v>
      </c>
      <c r="G1255" s="3">
        <f t="shared" si="38"/>
        <v>33130225.712150004</v>
      </c>
      <c r="H1255" s="3">
        <f t="shared" si="41"/>
        <v>0.17000000178813934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41328279.700000003</v>
      </c>
      <c r="D1256" s="2">
        <f>BILANCA!E252</f>
        <v>44345410.390000001</v>
      </c>
      <c r="E1256" s="2">
        <v>0</v>
      </c>
      <c r="F1256" s="2">
        <v>0</v>
      </c>
      <c r="G1256" s="3">
        <f t="shared" si="38"/>
        <v>31984698.718080003</v>
      </c>
      <c r="H1256" s="3">
        <f t="shared" si="41"/>
        <v>0.68999999761581421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41328279.700000003</v>
      </c>
      <c r="D1257" s="2">
        <f>BILANCA!E253</f>
        <v>44345410.390000001</v>
      </c>
      <c r="E1257" s="2">
        <v>0</v>
      </c>
      <c r="F1257" s="2">
        <v>0</v>
      </c>
      <c r="G1257" s="3">
        <f t="shared" si="38"/>
        <v>32114717.818560001</v>
      </c>
      <c r="H1257" s="3">
        <f t="shared" si="41"/>
        <v>0.68999999761581421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2556727.12</v>
      </c>
      <c r="D1259" s="2">
        <f>BILANCA!E255</f>
        <v>996851.81</v>
      </c>
      <c r="E1259" s="2">
        <v>0</v>
      </c>
      <c r="F1259" s="2">
        <v>0</v>
      </c>
      <c r="G1259" s="3">
        <f t="shared" si="38"/>
        <v>1133057.2542600001</v>
      </c>
      <c r="H1259" s="3">
        <f t="shared" si="41"/>
        <v>0.31000000005587935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3889069.02</v>
      </c>
      <c r="D1260" s="2">
        <f>BILANCA!E256</f>
        <v>4693281.32</v>
      </c>
      <c r="E1260" s="2">
        <v>0</v>
      </c>
      <c r="F1260" s="2">
        <v>0</v>
      </c>
      <c r="G1260" s="3">
        <f t="shared" si="38"/>
        <v>3318907.915</v>
      </c>
      <c r="H1260" s="3">
        <f t="shared" si="41"/>
        <v>0.34000000031664968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3889069.02</v>
      </c>
      <c r="D1261" s="2">
        <f>BILANCA!E257</f>
        <v>4693281.32</v>
      </c>
      <c r="E1261" s="2">
        <v>0</v>
      </c>
      <c r="F1261" s="2">
        <v>0</v>
      </c>
      <c r="G1261" s="3">
        <f t="shared" si="38"/>
        <v>3332183.5466600005</v>
      </c>
      <c r="H1261" s="3">
        <f t="shared" si="41"/>
        <v>0.34000000031664968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1332341.8999999999</v>
      </c>
      <c r="D1264" s="2">
        <f>BILANCA!E260</f>
        <v>3696429.5100000002</v>
      </c>
      <c r="E1264" s="2">
        <v>0</v>
      </c>
      <c r="F1264" s="2">
        <v>0</v>
      </c>
      <c r="G1264" s="3">
        <f t="shared" si="38"/>
        <v>2216201.0336800003</v>
      </c>
      <c r="H1264" s="3">
        <f t="shared" si="41"/>
        <v>0.58999999985098839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864879.66</v>
      </c>
      <c r="D1266" s="2">
        <f>BILANCA!E262</f>
        <v>2993479.33</v>
      </c>
      <c r="E1266" s="2">
        <v>0</v>
      </c>
      <c r="F1266" s="2">
        <v>0</v>
      </c>
      <c r="G1266" s="3">
        <f t="shared" si="38"/>
        <v>1754070.6099200002</v>
      </c>
      <c r="H1266" s="3">
        <f t="shared" si="41"/>
        <v>0.67000000004190952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467462.24</v>
      </c>
      <c r="D1267" s="2">
        <f>BILANCA!E263</f>
        <v>702950.18</v>
      </c>
      <c r="E1267" s="2">
        <v>0</v>
      </c>
      <c r="F1267" s="2">
        <v>0</v>
      </c>
      <c r="G1267" s="3">
        <f t="shared" si="38"/>
        <v>481454.18820000003</v>
      </c>
      <c r="H1267" s="3">
        <f t="shared" si="41"/>
        <v>0.42000000004190952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73112.09</v>
      </c>
      <c r="D1278" s="2">
        <f>BILANCA!E274</f>
        <v>291383.88</v>
      </c>
      <c r="E1278" s="2">
        <v>0</v>
      </c>
      <c r="F1278" s="2">
        <v>0</v>
      </c>
      <c r="G1278" s="3">
        <f t="shared" si="38"/>
        <v>175775.79980000001</v>
      </c>
      <c r="H1278" s="3">
        <f t="shared" si="41"/>
        <v>0.20999999999185093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73112.09</v>
      </c>
      <c r="D1290" s="2">
        <f>BILANCA!E286</f>
        <v>278627.88</v>
      </c>
      <c r="E1290" s="2">
        <v>0</v>
      </c>
      <c r="F1290" s="2">
        <v>0</v>
      </c>
      <c r="G1290" s="3">
        <f t="shared" si="48"/>
        <v>176502.99800000002</v>
      </c>
      <c r="H1290" s="3">
        <f t="shared" si="49"/>
        <v>0.20999999999185093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12756</v>
      </c>
      <c r="E1291" s="2">
        <v>0</v>
      </c>
      <c r="F1291" s="2">
        <v>0</v>
      </c>
      <c r="G1291" s="3">
        <f t="shared" si="48"/>
        <v>7168.8720000000003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1064319.3799999999</v>
      </c>
      <c r="D1301" s="2">
        <f>BILANCA!E297</f>
        <v>2176372.0499999998</v>
      </c>
      <c r="E1301" s="2">
        <v>0</v>
      </c>
      <c r="F1301" s="2">
        <v>0</v>
      </c>
      <c r="G1301" s="3">
        <f t="shared" si="38"/>
        <v>1576365.4726799999</v>
      </c>
      <c r="H1301" s="3">
        <f t="shared" si="41"/>
        <v>0.42999999970197678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1064319.3799999999</v>
      </c>
      <c r="D1302" s="2">
        <f>BILANCA!E298</f>
        <v>2176372.0499999998</v>
      </c>
      <c r="E1302" s="2">
        <v>0</v>
      </c>
      <c r="F1302" s="2">
        <v>0</v>
      </c>
      <c r="G1302" s="3">
        <f t="shared" si="38"/>
        <v>1581782.5361599999</v>
      </c>
      <c r="H1302" s="3">
        <f t="shared" si="41"/>
        <v>0.42999999970197678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12869.21</v>
      </c>
      <c r="D1303" s="2">
        <f>BILANCA!E300</f>
        <v>12869.21</v>
      </c>
      <c r="E1303" s="2">
        <v>0</v>
      </c>
      <c r="F1303" s="2">
        <v>0</v>
      </c>
      <c r="G1303" s="3">
        <f t="shared" si="38"/>
        <v>11312.03559</v>
      </c>
      <c r="H1303" s="3">
        <f t="shared" si="41"/>
        <v>0.41999999999825377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756408.96</v>
      </c>
      <c r="D1305" s="2">
        <f>BILANCA!E302</f>
        <v>568416.85</v>
      </c>
      <c r="E1305" s="2">
        <v>0</v>
      </c>
      <c r="F1305" s="2">
        <v>0</v>
      </c>
      <c r="G1305" s="3">
        <f t="shared" si="38"/>
        <v>558506.58470000001</v>
      </c>
      <c r="H1305" s="3">
        <f t="shared" si="41"/>
        <v>0.19000000006053597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1658703.82</v>
      </c>
      <c r="D1306" s="2">
        <f>BILANCA!E303</f>
        <v>1551735.09</v>
      </c>
      <c r="E1306" s="2">
        <v>0</v>
      </c>
      <c r="F1306" s="2">
        <v>0</v>
      </c>
      <c r="G1306" s="3">
        <f t="shared" si="38"/>
        <v>1409603.504</v>
      </c>
      <c r="H1306" s="3">
        <f t="shared" si="41"/>
        <v>0.27000000001862645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178405.68</v>
      </c>
      <c r="D1308" s="2">
        <f>BILANCA!E305</f>
        <v>178405.68</v>
      </c>
      <c r="E1308" s="2">
        <v>0</v>
      </c>
      <c r="F1308" s="2">
        <v>0</v>
      </c>
      <c r="G1308" s="3">
        <f t="shared" ref="G1308:G1581" si="52">B1308/1000*C1308+B1308/500*D1308</f>
        <v>159494.67791999999</v>
      </c>
      <c r="H1308" s="3">
        <f t="shared" si="41"/>
        <v>0.64000000001396984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36033.65</v>
      </c>
      <c r="D1311" s="2">
        <f>BILANCA!E308</f>
        <v>22461.56</v>
      </c>
      <c r="E1311" s="2">
        <v>0</v>
      </c>
      <c r="F1311" s="2">
        <v>0</v>
      </c>
      <c r="G1311" s="3">
        <f t="shared" si="52"/>
        <v>24367.98777</v>
      </c>
      <c r="H1311" s="3">
        <f t="shared" si="41"/>
        <v>0.78999999999723514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138273.43</v>
      </c>
      <c r="D1339" s="2">
        <f>BILANCA!E336</f>
        <v>133566.12</v>
      </c>
      <c r="E1339" s="2">
        <v>0</v>
      </c>
      <c r="F1339" s="2">
        <v>0</v>
      </c>
      <c r="G1339" s="3">
        <f t="shared" si="52"/>
        <v>133378.46542999998</v>
      </c>
      <c r="H1339" s="3">
        <f t="shared" si="41"/>
        <v>0.54999999998835847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533229.34</v>
      </c>
      <c r="D1340" s="2">
        <f>BILANCA!E337</f>
        <v>405520.94</v>
      </c>
      <c r="E1340" s="2">
        <v>0</v>
      </c>
      <c r="F1340" s="2">
        <v>0</v>
      </c>
      <c r="G1340" s="3">
        <f t="shared" si="52"/>
        <v>443609.50260000001</v>
      </c>
      <c r="H1340" s="3">
        <f t="shared" si="41"/>
        <v>0.3999999999650754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630478.03</v>
      </c>
      <c r="D1341" s="2">
        <f>BILANCA!E338</f>
        <v>82867.25</v>
      </c>
      <c r="E1341" s="2">
        <v>0</v>
      </c>
      <c r="F1341" s="2">
        <v>0</v>
      </c>
      <c r="G1341" s="3">
        <f t="shared" si="52"/>
        <v>263546.34743000002</v>
      </c>
      <c r="H1341" s="3">
        <f t="shared" si="41"/>
        <v>0.28000000002793968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1611765.19</v>
      </c>
      <c r="D1346" s="2">
        <f>BILANCA!E343</f>
        <v>1390929.7</v>
      </c>
      <c r="E1346" s="2">
        <v>0</v>
      </c>
      <c r="F1346" s="2">
        <v>0</v>
      </c>
      <c r="G1346" s="3">
        <f t="shared" si="52"/>
        <v>1476257.8622400002</v>
      </c>
      <c r="H1346" s="3">
        <f t="shared" si="41"/>
        <v>0.48999999999068677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33704.5</v>
      </c>
      <c r="E1371" s="2">
        <v>0</v>
      </c>
      <c r="F1371" s="2">
        <v>0</v>
      </c>
      <c r="G1371" s="3">
        <f t="shared" si="57"/>
        <v>24334.648999999998</v>
      </c>
      <c r="H1371" s="3">
        <f t="shared" si="58"/>
        <v>0.5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21760.16</v>
      </c>
      <c r="E1372" s="2">
        <v>0</v>
      </c>
      <c r="F1372" s="2">
        <v>0</v>
      </c>
      <c r="G1372" s="3">
        <f t="shared" ref="G1372:G1389" si="59">B1372/1000*C1372+B1372/500*D1372</f>
        <v>15754.35584</v>
      </c>
      <c r="H1372" s="3">
        <f t="shared" ref="H1372:H1389" si="60">ABS(C1372-ROUND(C1372,0))+ABS(D1372-ROUND(D1372,0))</f>
        <v>0.15999999999985448</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1064319.3799999999</v>
      </c>
      <c r="D1400" s="14">
        <f>BILANCA!E397</f>
        <v>2176372.0499999998</v>
      </c>
      <c r="E1400" s="14">
        <v>0</v>
      </c>
      <c r="F1400" s="14">
        <v>0</v>
      </c>
      <c r="G1400" s="15">
        <f t="shared" si="52"/>
        <v>2112654.7571999999</v>
      </c>
      <c r="H1400" s="15">
        <f t="shared" si="41"/>
        <v>0.42999999970197678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1200133.8399999999</v>
      </c>
      <c r="D1401" s="7">
        <f>'RAS-funkcijski'!E5</f>
        <v>1596715.51</v>
      </c>
      <c r="E1401" s="7">
        <v>0</v>
      </c>
      <c r="F1401" s="7">
        <v>0</v>
      </c>
      <c r="G1401" s="8">
        <f t="shared" si="52"/>
        <v>4393.5648600000004</v>
      </c>
      <c r="H1401" s="8">
        <f t="shared" si="41"/>
        <v>0.65000000013969839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1167204.1399999999</v>
      </c>
      <c r="D1402" s="2">
        <f>'RAS-funkcijski'!E6</f>
        <v>1478889.03</v>
      </c>
      <c r="E1402" s="2">
        <v>0</v>
      </c>
      <c r="F1402" s="2">
        <v>0</v>
      </c>
      <c r="G1402" s="3">
        <f t="shared" si="52"/>
        <v>8249.9644000000008</v>
      </c>
      <c r="H1402" s="3">
        <f t="shared" si="41"/>
        <v>0.16999999992549419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58082.93</v>
      </c>
      <c r="D1403" s="2">
        <f>'RAS-funkcijski'!E7</f>
        <v>125236.42</v>
      </c>
      <c r="E1403" s="2">
        <v>0</v>
      </c>
      <c r="F1403" s="2">
        <v>0</v>
      </c>
      <c r="G1403" s="3">
        <f t="shared" si="52"/>
        <v>925.66731000000004</v>
      </c>
      <c r="H1403" s="3">
        <f t="shared" si="41"/>
        <v>0.48999999999796273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1109121.21</v>
      </c>
      <c r="D1404" s="2">
        <f>'RAS-funkcijski'!E8</f>
        <v>1353652.61</v>
      </c>
      <c r="E1404" s="2">
        <v>0</v>
      </c>
      <c r="F1404" s="2">
        <v>0</v>
      </c>
      <c r="G1404" s="3">
        <f t="shared" si="52"/>
        <v>15265.705720000002</v>
      </c>
      <c r="H1404" s="3">
        <f t="shared" si="41"/>
        <v>0.59999999986030161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32929.699999999997</v>
      </c>
      <c r="D1415" s="2">
        <f>'RAS-funkcijski'!E19</f>
        <v>117826.48</v>
      </c>
      <c r="E1415" s="2">
        <v>0</v>
      </c>
      <c r="F1415" s="2">
        <v>0</v>
      </c>
      <c r="G1415" s="3">
        <f t="shared" si="52"/>
        <v>4028.7398999999996</v>
      </c>
      <c r="H1415" s="3">
        <f t="shared" si="41"/>
        <v>0.77999999999883585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210152.99</v>
      </c>
      <c r="D1424" s="2">
        <f>'RAS-funkcijski'!E28</f>
        <v>280347.95999999996</v>
      </c>
      <c r="E1424" s="2">
        <v>0</v>
      </c>
      <c r="F1424" s="2">
        <v>0</v>
      </c>
      <c r="G1424" s="3">
        <f t="shared" si="52"/>
        <v>18500.37384</v>
      </c>
      <c r="H1424" s="3">
        <f t="shared" si="41"/>
        <v>5.0000000046566129E-2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210152.99</v>
      </c>
      <c r="D1426" s="2">
        <f>'RAS-funkcijski'!E30</f>
        <v>194772.96</v>
      </c>
      <c r="E1426" s="2">
        <v>0</v>
      </c>
      <c r="F1426" s="2">
        <v>0</v>
      </c>
      <c r="G1426" s="3">
        <f t="shared" si="52"/>
        <v>15592.17166</v>
      </c>
      <c r="H1426" s="3">
        <f t="shared" si="41"/>
        <v>5.0000000017462298E-2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85575</v>
      </c>
      <c r="E1430" s="2">
        <v>0</v>
      </c>
      <c r="F1430" s="2">
        <v>0</v>
      </c>
      <c r="G1430" s="3">
        <f t="shared" si="52"/>
        <v>5134.5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1526125.54</v>
      </c>
      <c r="D1431" s="2">
        <f>'RAS-funkcijski'!E35</f>
        <v>1682046.08</v>
      </c>
      <c r="E1431" s="2">
        <v>0</v>
      </c>
      <c r="F1431" s="2">
        <v>0</v>
      </c>
      <c r="G1431" s="3">
        <f t="shared" si="52"/>
        <v>151596.7487</v>
      </c>
      <c r="H1431" s="3">
        <f t="shared" si="41"/>
        <v>0.5400000000372529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743639.92</v>
      </c>
      <c r="D1432" s="2">
        <f>'RAS-funkcijski'!E36</f>
        <v>815526.9</v>
      </c>
      <c r="E1432" s="2">
        <v>0</v>
      </c>
      <c r="F1432" s="2">
        <v>0</v>
      </c>
      <c r="G1432" s="3">
        <f t="shared" si="52"/>
        <v>75990.199040000007</v>
      </c>
      <c r="H1432" s="3">
        <f t="shared" si="41"/>
        <v>0.17999999993480742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743639.92</v>
      </c>
      <c r="D1434" s="2">
        <f>'RAS-funkcijski'!E38</f>
        <v>815526.9</v>
      </c>
      <c r="E1434" s="2">
        <v>0</v>
      </c>
      <c r="F1434" s="2">
        <v>0</v>
      </c>
      <c r="G1434" s="3">
        <f t="shared" si="52"/>
        <v>80739.586480000013</v>
      </c>
      <c r="H1434" s="3">
        <f t="shared" si="41"/>
        <v>0.17999999993480742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1657.23</v>
      </c>
      <c r="D1435" s="2">
        <f>'RAS-funkcijski'!E39</f>
        <v>2107.59</v>
      </c>
      <c r="E1435" s="2">
        <v>0</v>
      </c>
      <c r="F1435" s="2">
        <v>0</v>
      </c>
      <c r="G1435" s="3">
        <f t="shared" si="52"/>
        <v>205.53435000000002</v>
      </c>
      <c r="H1435" s="3">
        <f t="shared" si="41"/>
        <v>0.63999999999987267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1657.23</v>
      </c>
      <c r="D1436" s="2">
        <f>'RAS-funkcijski'!E40</f>
        <v>2107.59</v>
      </c>
      <c r="E1436" s="2">
        <v>0</v>
      </c>
      <c r="F1436" s="2">
        <v>0</v>
      </c>
      <c r="G1436" s="3">
        <f t="shared" si="52"/>
        <v>211.40675999999999</v>
      </c>
      <c r="H1436" s="3">
        <f t="shared" si="41"/>
        <v>0.63999999999987267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615828.39</v>
      </c>
      <c r="D1450" s="2">
        <f>'RAS-funkcijski'!E54</f>
        <v>694411.59</v>
      </c>
      <c r="E1450" s="2">
        <v>0</v>
      </c>
      <c r="F1450" s="2">
        <v>0</v>
      </c>
      <c r="G1450" s="3">
        <f t="shared" si="52"/>
        <v>100232.5785</v>
      </c>
      <c r="H1450" s="3">
        <f t="shared" si="63"/>
        <v>0.80000000004656613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615828.39</v>
      </c>
      <c r="D1451" s="2">
        <f>'RAS-funkcijski'!E55</f>
        <v>694411.59</v>
      </c>
      <c r="E1451" s="2">
        <v>0</v>
      </c>
      <c r="F1451" s="2">
        <v>0</v>
      </c>
      <c r="G1451" s="3">
        <f t="shared" si="52"/>
        <v>102237.23006999999</v>
      </c>
      <c r="H1451" s="3">
        <f t="shared" si="63"/>
        <v>0.80000000004656613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165000</v>
      </c>
      <c r="D1470" s="2">
        <f>'RAS-funkcijski'!E74</f>
        <v>170000</v>
      </c>
      <c r="E1470" s="2">
        <v>0</v>
      </c>
      <c r="F1470" s="2">
        <v>0</v>
      </c>
      <c r="G1470" s="3">
        <f t="shared" si="52"/>
        <v>35350.000000000007</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25912.5</v>
      </c>
      <c r="D1471" s="2">
        <f>'RAS-funkcijski'!E75</f>
        <v>10793.75</v>
      </c>
      <c r="E1471" s="2">
        <v>0</v>
      </c>
      <c r="F1471" s="2">
        <v>0</v>
      </c>
      <c r="G1471" s="3">
        <f t="shared" si="52"/>
        <v>3372.5</v>
      </c>
      <c r="H1471" s="3">
        <f t="shared" si="63"/>
        <v>0.75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3062.5</v>
      </c>
      <c r="D1472" s="2">
        <f>'RAS-funkcijski'!E76</f>
        <v>4375</v>
      </c>
      <c r="E1472" s="2">
        <v>0</v>
      </c>
      <c r="F1472" s="2">
        <v>0</v>
      </c>
      <c r="G1472" s="3">
        <f t="shared" si="52"/>
        <v>850.5</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22850</v>
      </c>
      <c r="D1477" s="2">
        <f>'RAS-funkcijski'!E81</f>
        <v>6418.75</v>
      </c>
      <c r="E1477" s="2">
        <v>0</v>
      </c>
      <c r="F1477" s="2">
        <v>0</v>
      </c>
      <c r="G1477" s="3">
        <f t="shared" si="52"/>
        <v>2747.9375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7053149.4500000002</v>
      </c>
      <c r="D1478" s="2">
        <f>'RAS-funkcijski'!E82</f>
        <v>5067897.05</v>
      </c>
      <c r="E1478" s="2">
        <v>0</v>
      </c>
      <c r="F1478" s="2">
        <v>0</v>
      </c>
      <c r="G1478" s="3">
        <f t="shared" si="52"/>
        <v>1340737.5969</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1656159.83</v>
      </c>
      <c r="D1479" s="2">
        <f>'RAS-funkcijski'!E83</f>
        <v>2412211.46</v>
      </c>
      <c r="E1479" s="2">
        <v>0</v>
      </c>
      <c r="F1479" s="2">
        <v>0</v>
      </c>
      <c r="G1479" s="3">
        <f t="shared" si="52"/>
        <v>511966.03724999999</v>
      </c>
      <c r="H1479" s="3">
        <f t="shared" si="63"/>
        <v>0.62999999988824129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2163422.66</v>
      </c>
      <c r="D1480" s="2">
        <f>'RAS-funkcijski'!E84</f>
        <v>945868.42</v>
      </c>
      <c r="E1480" s="2">
        <v>0</v>
      </c>
      <c r="F1480" s="2">
        <v>0</v>
      </c>
      <c r="G1480" s="3">
        <f t="shared" si="52"/>
        <v>324412.76</v>
      </c>
      <c r="H1480" s="3">
        <f t="shared" si="63"/>
        <v>0.7599999998928979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652464.04</v>
      </c>
      <c r="D1481" s="2">
        <f>'RAS-funkcijski'!E85</f>
        <v>258816.62</v>
      </c>
      <c r="E1481" s="2">
        <v>0</v>
      </c>
      <c r="F1481" s="2">
        <v>0</v>
      </c>
      <c r="G1481" s="3">
        <f t="shared" si="52"/>
        <v>94777.879680000013</v>
      </c>
      <c r="H1481" s="3">
        <f t="shared" si="63"/>
        <v>0.42000000004190952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58204.37</v>
      </c>
      <c r="D1482" s="2">
        <f>'RAS-funkcijski'!E86</f>
        <v>70765.42</v>
      </c>
      <c r="E1482" s="2">
        <v>0</v>
      </c>
      <c r="F1482" s="2">
        <v>0</v>
      </c>
      <c r="G1482" s="3">
        <f t="shared" si="52"/>
        <v>16378.28722</v>
      </c>
      <c r="H1482" s="3">
        <f t="shared" si="63"/>
        <v>0.79000000000087311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2522898.5499999998</v>
      </c>
      <c r="D1484" s="2">
        <f>'RAS-funkcijski'!E88</f>
        <v>1380235.13</v>
      </c>
      <c r="E1484" s="2">
        <v>0</v>
      </c>
      <c r="F1484" s="2">
        <v>0</v>
      </c>
      <c r="G1484" s="3">
        <f t="shared" si="52"/>
        <v>443802.98003999994</v>
      </c>
      <c r="H1484" s="3">
        <f t="shared" si="63"/>
        <v>0.58000000007450581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13454.21</v>
      </c>
      <c r="D1485" s="2">
        <f>'RAS-funkcijski'!E89</f>
        <v>18799.73</v>
      </c>
      <c r="E1485" s="2">
        <v>0</v>
      </c>
      <c r="F1485" s="2">
        <v>0</v>
      </c>
      <c r="G1485" s="3">
        <f t="shared" si="52"/>
        <v>4339.5619500000003</v>
      </c>
      <c r="H1485" s="3">
        <f t="shared" si="63"/>
        <v>0.47999999999956344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13454.21</v>
      </c>
      <c r="D1500" s="2">
        <f>'RAS-funkcijski'!E104</f>
        <v>18799.73</v>
      </c>
      <c r="E1500" s="2">
        <v>0</v>
      </c>
      <c r="F1500" s="2">
        <v>0</v>
      </c>
      <c r="G1500" s="3">
        <f t="shared" si="52"/>
        <v>5105.3670000000002</v>
      </c>
      <c r="H1500" s="3">
        <f t="shared" si="63"/>
        <v>0.47999999999956344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444126.85</v>
      </c>
      <c r="D1503" s="2">
        <f>'RAS-funkcijski'!E107</f>
        <v>503239.66</v>
      </c>
      <c r="E1503" s="2">
        <v>0</v>
      </c>
      <c r="F1503" s="2">
        <v>0</v>
      </c>
      <c r="G1503" s="3">
        <f t="shared" si="52"/>
        <v>149412.43550999998</v>
      </c>
      <c r="H1503" s="3">
        <f t="shared" si="63"/>
        <v>0.49000000004889444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353700</v>
      </c>
      <c r="D1504" s="2">
        <f>'RAS-funkcijski'!E108</f>
        <v>410764.24</v>
      </c>
      <c r="E1504" s="2">
        <v>0</v>
      </c>
      <c r="F1504" s="2">
        <v>0</v>
      </c>
      <c r="G1504" s="3">
        <f t="shared" si="52"/>
        <v>122223.76191999999</v>
      </c>
      <c r="H1504" s="3">
        <f t="shared" si="63"/>
        <v>0.23999999999068677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82426.850000000006</v>
      </c>
      <c r="D1505" s="2">
        <f>'RAS-funkcijski'!E109</f>
        <v>85475.42</v>
      </c>
      <c r="E1505" s="2">
        <v>0</v>
      </c>
      <c r="F1505" s="2">
        <v>0</v>
      </c>
      <c r="G1505" s="3">
        <f t="shared" si="52"/>
        <v>26604.657449999999</v>
      </c>
      <c r="H1505" s="3">
        <f t="shared" si="63"/>
        <v>0.569999999992433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6000</v>
      </c>
      <c r="D1507" s="2">
        <f>'RAS-funkcijski'!E111</f>
        <v>5000</v>
      </c>
      <c r="E1507" s="2">
        <v>0</v>
      </c>
      <c r="F1507" s="2">
        <v>0</v>
      </c>
      <c r="G1507" s="3">
        <f t="shared" si="52"/>
        <v>1712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2000</v>
      </c>
      <c r="D1509" s="2">
        <f>'RAS-funkcijski'!E113</f>
        <v>2000</v>
      </c>
      <c r="E1509" s="2">
        <v>0</v>
      </c>
      <c r="F1509" s="2">
        <v>0</v>
      </c>
      <c r="G1509" s="3">
        <f t="shared" si="52"/>
        <v>654</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339943</v>
      </c>
      <c r="D1510" s="2">
        <f>'RAS-funkcijski'!E114</f>
        <v>596105.24</v>
      </c>
      <c r="E1510" s="2">
        <v>0</v>
      </c>
      <c r="F1510" s="2">
        <v>0</v>
      </c>
      <c r="G1510" s="3">
        <f t="shared" si="52"/>
        <v>168536.88280000002</v>
      </c>
      <c r="H1510" s="3">
        <f t="shared" si="63"/>
        <v>0.23999999999068677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339943</v>
      </c>
      <c r="D1511" s="2">
        <f>'RAS-funkcijski'!E115</f>
        <v>596105.24</v>
      </c>
      <c r="E1511" s="2">
        <v>0</v>
      </c>
      <c r="F1511" s="2">
        <v>0</v>
      </c>
      <c r="G1511" s="3">
        <f t="shared" si="52"/>
        <v>170069.03628</v>
      </c>
      <c r="H1511" s="3">
        <f t="shared" si="63"/>
        <v>0.23999999999068677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3953.06</v>
      </c>
      <c r="D1512" s="2">
        <f>'RAS-funkcijski'!E116</f>
        <v>22725.599999999999</v>
      </c>
      <c r="E1512" s="2">
        <v>0</v>
      </c>
      <c r="F1512" s="2">
        <v>0</v>
      </c>
      <c r="G1512" s="3">
        <f t="shared" si="52"/>
        <v>5533.2771199999997</v>
      </c>
      <c r="H1512" s="3">
        <f t="shared" si="63"/>
        <v>0.46000000000140062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335989.94</v>
      </c>
      <c r="D1513" s="2">
        <f>'RAS-funkcijski'!E117</f>
        <v>573379.64</v>
      </c>
      <c r="E1513" s="2">
        <v>0</v>
      </c>
      <c r="F1513" s="2">
        <v>0</v>
      </c>
      <c r="G1513" s="3">
        <f t="shared" si="52"/>
        <v>167550.66185999999</v>
      </c>
      <c r="H1513" s="3">
        <f t="shared" si="63"/>
        <v>0.41999999998370185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441812.75999999995</v>
      </c>
      <c r="D1525" s="2">
        <f>'RAS-funkcijski'!E129</f>
        <v>540680.63</v>
      </c>
      <c r="E1525" s="2">
        <v>0</v>
      </c>
      <c r="F1525" s="2">
        <v>0</v>
      </c>
      <c r="G1525" s="3">
        <f t="shared" si="52"/>
        <v>190396.7525</v>
      </c>
      <c r="H1525" s="3">
        <f t="shared" si="63"/>
        <v>0.61000000004423782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4800</v>
      </c>
      <c r="D1531" s="2">
        <f>'RAS-funkcijski'!E135</f>
        <v>11200</v>
      </c>
      <c r="E1531" s="2">
        <v>0</v>
      </c>
      <c r="F1531" s="2">
        <v>0</v>
      </c>
      <c r="G1531" s="3">
        <f t="shared" si="52"/>
        <v>3563.2000000000003</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375784.41</v>
      </c>
      <c r="D1534" s="2">
        <f>'RAS-funkcijski'!E138</f>
        <v>449804.23</v>
      </c>
      <c r="E1534" s="2">
        <v>0</v>
      </c>
      <c r="F1534" s="2">
        <v>0</v>
      </c>
      <c r="G1534" s="3">
        <f t="shared" si="52"/>
        <v>170902.64458000002</v>
      </c>
      <c r="H1534" s="3">
        <f t="shared" si="63"/>
        <v>0.63999999995576218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61228.35</v>
      </c>
      <c r="D1536" s="2">
        <f>'RAS-funkcijski'!E140</f>
        <v>79676.399999999994</v>
      </c>
      <c r="E1536" s="2">
        <v>0</v>
      </c>
      <c r="F1536" s="2">
        <v>0</v>
      </c>
      <c r="G1536" s="3">
        <f t="shared" si="52"/>
        <v>29999.036400000001</v>
      </c>
      <c r="H1536" s="3">
        <f t="shared" si="63"/>
        <v>0.74999999999272404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11254811.140000001</v>
      </c>
      <c r="D1537" s="14">
        <f>'RAS-funkcijski'!E141</f>
        <v>10296625.610000001</v>
      </c>
      <c r="E1537" s="14">
        <v>0</v>
      </c>
      <c r="F1537" s="14">
        <v>0</v>
      </c>
      <c r="G1537" s="15">
        <f t="shared" si="52"/>
        <v>4363184.5433200002</v>
      </c>
      <c r="H1537" s="15">
        <f t="shared" si="63"/>
        <v>0.52999999932944775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2913745.99</v>
      </c>
      <c r="D1582" s="7"/>
      <c r="E1582" s="7">
        <v>0</v>
      </c>
      <c r="F1582" s="7">
        <v>0</v>
      </c>
      <c r="G1582" s="8">
        <f t="shared" ref="G1582:G1686" si="70">B1582/1000*C1582</f>
        <v>2913.7459900000003</v>
      </c>
      <c r="H1582" s="8">
        <f t="shared" ref="H1582:H1686" si="71">ABS(C1582-ROUND(C1582,0))</f>
        <v>9.9999997764825821E-3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11935783.9</v>
      </c>
      <c r="D1583" s="2">
        <v>0</v>
      </c>
      <c r="E1583" s="2">
        <v>0</v>
      </c>
      <c r="F1583" s="2">
        <v>0</v>
      </c>
      <c r="G1583" s="3">
        <f t="shared" si="70"/>
        <v>23871.567800000001</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6283830.5599999996</v>
      </c>
      <c r="D1585" s="2">
        <v>0</v>
      </c>
      <c r="E1585" s="2">
        <v>0</v>
      </c>
      <c r="F1585" s="2">
        <v>0</v>
      </c>
      <c r="G1585" s="3">
        <f t="shared" si="70"/>
        <v>25135.322239999998</v>
      </c>
      <c r="H1585" s="3">
        <f t="shared" si="71"/>
        <v>0.44000000040978193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425823.56</v>
      </c>
      <c r="D1586" s="2">
        <v>0</v>
      </c>
      <c r="E1586" s="2">
        <v>0</v>
      </c>
      <c r="F1586" s="2">
        <v>0</v>
      </c>
      <c r="G1586" s="3">
        <f t="shared" si="70"/>
        <v>2129.1178</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2009190.67</v>
      </c>
      <c r="D1587" s="2">
        <v>0</v>
      </c>
      <c r="E1587" s="2">
        <v>0</v>
      </c>
      <c r="F1587" s="2">
        <v>0</v>
      </c>
      <c r="G1587" s="3">
        <f t="shared" si="70"/>
        <v>12055.14402</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26847.09</v>
      </c>
      <c r="D1588" s="2">
        <v>0</v>
      </c>
      <c r="E1588" s="2">
        <v>0</v>
      </c>
      <c r="F1588" s="2">
        <v>0</v>
      </c>
      <c r="G1588" s="3">
        <f t="shared" si="70"/>
        <v>187.92963</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531214.81000000006</v>
      </c>
      <c r="D1589" s="2">
        <v>0</v>
      </c>
      <c r="E1589" s="2">
        <v>0</v>
      </c>
      <c r="F1589" s="2">
        <v>0</v>
      </c>
      <c r="G1589" s="3">
        <f t="shared" si="70"/>
        <v>4249.7184800000005</v>
      </c>
      <c r="H1589" s="3">
        <f t="shared" si="71"/>
        <v>0.18999999994412065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1438742.67</v>
      </c>
      <c r="D1590" s="2">
        <v>0</v>
      </c>
      <c r="E1590" s="2">
        <v>0</v>
      </c>
      <c r="F1590" s="2">
        <v>0</v>
      </c>
      <c r="G1590" s="3">
        <f>B1590/1000*C1590</f>
        <v>12948.684029999999</v>
      </c>
      <c r="H1590" s="3">
        <f>ABS(C1590-ROUND(C1590,0))</f>
        <v>0.33000000007450581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546839.62</v>
      </c>
      <c r="D1591" s="2">
        <v>0</v>
      </c>
      <c r="E1591" s="2">
        <v>0</v>
      </c>
      <c r="F1591" s="2">
        <v>0</v>
      </c>
      <c r="G1591" s="3">
        <f t="shared" si="70"/>
        <v>5468.3962000000001</v>
      </c>
      <c r="H1591" s="3">
        <f t="shared" si="71"/>
        <v>0.38000000000465661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1295126.1399999999</v>
      </c>
      <c r="D1592" s="2">
        <v>0</v>
      </c>
      <c r="E1592" s="2">
        <v>0</v>
      </c>
      <c r="F1592" s="2">
        <v>0</v>
      </c>
      <c r="G1592" s="3">
        <f t="shared" si="70"/>
        <v>14246.387539999998</v>
      </c>
      <c r="H1592" s="3">
        <f t="shared" si="71"/>
        <v>0.13999999989755452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10046</v>
      </c>
      <c r="D1593" s="2">
        <v>0</v>
      </c>
      <c r="E1593" s="2">
        <v>0</v>
      </c>
      <c r="F1593" s="2">
        <v>0</v>
      </c>
      <c r="G1593" s="3">
        <f t="shared" si="70"/>
        <v>120.55200000000001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5122840.7</v>
      </c>
      <c r="D1594" s="2">
        <v>0</v>
      </c>
      <c r="E1594" s="2">
        <v>0</v>
      </c>
      <c r="F1594" s="2">
        <v>0</v>
      </c>
      <c r="G1594" s="3">
        <f t="shared" si="70"/>
        <v>66596.929099999994</v>
      </c>
      <c r="H1594" s="3">
        <f t="shared" si="71"/>
        <v>0.29999999981373549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33150.68</v>
      </c>
      <c r="D1595" s="2">
        <v>0</v>
      </c>
      <c r="E1595" s="2">
        <v>0</v>
      </c>
      <c r="F1595" s="2">
        <v>0</v>
      </c>
      <c r="G1595" s="3">
        <f t="shared" si="70"/>
        <v>464.10952000000003</v>
      </c>
      <c r="H1595" s="3">
        <f t="shared" si="71"/>
        <v>0.31999999999970896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33150.68</v>
      </c>
      <c r="D1599" s="2">
        <v>0</v>
      </c>
      <c r="E1599" s="2">
        <v>0</v>
      </c>
      <c r="F1599" s="2">
        <v>0</v>
      </c>
      <c r="G1599" s="3">
        <f t="shared" si="70"/>
        <v>596.71223999999995</v>
      </c>
      <c r="H1599" s="3">
        <f t="shared" si="71"/>
        <v>0.31999999999970896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495961.96</v>
      </c>
      <c r="D1601" s="2">
        <v>0</v>
      </c>
      <c r="E1601" s="2">
        <v>0</v>
      </c>
      <c r="F1601" s="2">
        <v>0</v>
      </c>
      <c r="G1601" s="3">
        <f>B1601/1000*C1601</f>
        <v>9919.2392</v>
      </c>
      <c r="H1601" s="3">
        <f>ABS(C1601-ROUND(C1601,0))</f>
        <v>3.9999999979045242E-2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12781181.220000001</v>
      </c>
      <c r="D1602" s="2">
        <v>0</v>
      </c>
      <c r="E1602" s="2">
        <v>0</v>
      </c>
      <c r="F1602" s="2">
        <v>0</v>
      </c>
      <c r="G1602" s="3">
        <f t="shared" si="70"/>
        <v>268404.80562000006</v>
      </c>
      <c r="H1602" s="3">
        <f t="shared" si="71"/>
        <v>0.22000000067055225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6389660.3599999994</v>
      </c>
      <c r="D1604" s="2">
        <v>0</v>
      </c>
      <c r="E1604" s="2">
        <v>0</v>
      </c>
      <c r="F1604" s="2">
        <v>0</v>
      </c>
      <c r="G1604" s="3">
        <f t="shared" si="70"/>
        <v>146962.18827999997</v>
      </c>
      <c r="H1604" s="3">
        <f t="shared" si="71"/>
        <v>0.35999999940395355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428642.37</v>
      </c>
      <c r="D1605" s="2">
        <v>0</v>
      </c>
      <c r="E1605" s="2">
        <v>0</v>
      </c>
      <c r="F1605" s="2">
        <v>0</v>
      </c>
      <c r="G1605" s="3">
        <f t="shared" si="70"/>
        <v>10287.416880000001</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2100448.21</v>
      </c>
      <c r="D1606" s="2">
        <v>0</v>
      </c>
      <c r="E1606" s="2">
        <v>0</v>
      </c>
      <c r="F1606" s="2">
        <v>0</v>
      </c>
      <c r="G1606" s="3">
        <f t="shared" si="70"/>
        <v>52511.205249999999</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22781.42</v>
      </c>
      <c r="D1607" s="2">
        <v>0</v>
      </c>
      <c r="E1607" s="2">
        <v>0</v>
      </c>
      <c r="F1607" s="2">
        <v>0</v>
      </c>
      <c r="G1607" s="3">
        <f t="shared" si="70"/>
        <v>592.31691999999998</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552721.74</v>
      </c>
      <c r="D1608" s="2">
        <v>0</v>
      </c>
      <c r="E1608" s="2">
        <v>0</v>
      </c>
      <c r="F1608" s="2">
        <v>0</v>
      </c>
      <c r="G1608" s="3">
        <f t="shared" si="70"/>
        <v>14923.48698</v>
      </c>
      <c r="H1608" s="3">
        <f t="shared" si="71"/>
        <v>0.26000000000931323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1438742.67</v>
      </c>
      <c r="D1609" s="2">
        <v>0</v>
      </c>
      <c r="E1609" s="2">
        <v>0</v>
      </c>
      <c r="F1609" s="2">
        <v>0</v>
      </c>
      <c r="G1609" s="3">
        <f>B1609/1000*C1609</f>
        <v>40284.794759999997</v>
      </c>
      <c r="H1609" s="3">
        <f>ABS(C1609-ROUND(C1609,0))</f>
        <v>0.33000000007450581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548999.27</v>
      </c>
      <c r="D1610" s="2">
        <v>0</v>
      </c>
      <c r="E1610" s="2">
        <v>0</v>
      </c>
      <c r="F1610" s="2">
        <v>0</v>
      </c>
      <c r="G1610" s="3">
        <f t="shared" si="70"/>
        <v>15920.978830000002</v>
      </c>
      <c r="H1610" s="3">
        <f t="shared" si="71"/>
        <v>0.27000000001862645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1287278.68</v>
      </c>
      <c r="D1611" s="2">
        <v>0</v>
      </c>
      <c r="E1611" s="2">
        <v>0</v>
      </c>
      <c r="F1611" s="2">
        <v>0</v>
      </c>
      <c r="G1611" s="3">
        <f t="shared" si="70"/>
        <v>38618.360399999998</v>
      </c>
      <c r="H1611" s="3">
        <f t="shared" si="71"/>
        <v>0.32000000006519258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10046</v>
      </c>
      <c r="D1612" s="2">
        <v>0</v>
      </c>
      <c r="E1612" s="2">
        <v>0</v>
      </c>
      <c r="F1612" s="2">
        <v>0</v>
      </c>
      <c r="G1612" s="3">
        <f t="shared" si="70"/>
        <v>311.42599999999999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5670451.4800000004</v>
      </c>
      <c r="D1613" s="2">
        <v>0</v>
      </c>
      <c r="E1613" s="2">
        <v>0</v>
      </c>
      <c r="F1613" s="2">
        <v>0</v>
      </c>
      <c r="G1613" s="3">
        <f t="shared" si="70"/>
        <v>181454.44736000002</v>
      </c>
      <c r="H1613" s="3">
        <f t="shared" si="71"/>
        <v>0.48000000044703484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253986.17</v>
      </c>
      <c r="D1614" s="2">
        <v>0</v>
      </c>
      <c r="E1614" s="2">
        <v>0</v>
      </c>
      <c r="F1614" s="2">
        <v>0</v>
      </c>
      <c r="G1614" s="3">
        <f t="shared" si="70"/>
        <v>8381.5436100000006</v>
      </c>
      <c r="H1614" s="3">
        <f t="shared" si="71"/>
        <v>0.17000000001280569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253986.17</v>
      </c>
      <c r="D1618" s="2">
        <v>0</v>
      </c>
      <c r="E1618" s="2">
        <v>0</v>
      </c>
      <c r="F1618" s="2">
        <v>0</v>
      </c>
      <c r="G1618" s="3">
        <f t="shared" si="70"/>
        <v>9397.4882899999993</v>
      </c>
      <c r="H1618" s="3">
        <f t="shared" si="71"/>
        <v>0.17000000001280569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467083.21</v>
      </c>
      <c r="D1620" s="2">
        <v>0</v>
      </c>
      <c r="E1620" s="2">
        <v>0</v>
      </c>
      <c r="F1620" s="2">
        <v>0</v>
      </c>
      <c r="G1620" s="3">
        <f>B1620/1000*C1620</f>
        <v>18216.245190000001</v>
      </c>
      <c r="H1620" s="3">
        <f>ABS(C1620-ROUND(C1620,0))</f>
        <v>0.21000000002095476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2068348.67</v>
      </c>
      <c r="D1621" s="2">
        <v>0</v>
      </c>
      <c r="E1621" s="2">
        <v>0</v>
      </c>
      <c r="F1621" s="2">
        <v>0</v>
      </c>
      <c r="G1621" s="3">
        <f t="shared" si="70"/>
        <v>82733.946800000005</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216433.37</v>
      </c>
      <c r="D1622" s="2">
        <v>0</v>
      </c>
      <c r="E1622" s="2">
        <v>0</v>
      </c>
      <c r="F1622" s="2">
        <v>0</v>
      </c>
      <c r="G1622" s="3">
        <f t="shared" si="70"/>
        <v>8873.7681699999994</v>
      </c>
      <c r="H1622" s="3">
        <f t="shared" si="71"/>
        <v>0.36999999999534339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133566.12</v>
      </c>
      <c r="D1628" s="2">
        <v>0</v>
      </c>
      <c r="E1628" s="2">
        <v>0</v>
      </c>
      <c r="F1628" s="2">
        <v>0</v>
      </c>
      <c r="G1628" s="3">
        <f t="shared" si="70"/>
        <v>6277.6076400000002</v>
      </c>
      <c r="H1628" s="3">
        <f t="shared" si="71"/>
        <v>0.11999999999534339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100784.47</v>
      </c>
      <c r="D1634" s="2">
        <v>0</v>
      </c>
      <c r="E1634" s="2">
        <v>0</v>
      </c>
      <c r="F1634" s="2">
        <v>0</v>
      </c>
      <c r="G1634" s="3">
        <f t="shared" si="70"/>
        <v>5341.5769099999998</v>
      </c>
      <c r="H1634" s="3">
        <f t="shared" si="71"/>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100784.47</v>
      </c>
      <c r="D1635" s="2">
        <v>0</v>
      </c>
      <c r="E1635" s="2">
        <v>0</v>
      </c>
      <c r="F1635" s="2">
        <v>0</v>
      </c>
      <c r="G1635" s="3">
        <f t="shared" si="70"/>
        <v>5442.3613800000003</v>
      </c>
      <c r="H1635" s="3">
        <f t="shared" si="71"/>
        <v>0.47000000000116415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4239.5600000000004</v>
      </c>
      <c r="D1639" s="2">
        <v>0</v>
      </c>
      <c r="E1639" s="2">
        <v>0</v>
      </c>
      <c r="F1639" s="2">
        <v>0</v>
      </c>
      <c r="G1639" s="3">
        <f t="shared" si="70"/>
        <v>245.89448000000004</v>
      </c>
      <c r="H1639" s="3">
        <f t="shared" si="71"/>
        <v>0.43999999999959982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4239.5600000000004</v>
      </c>
      <c r="D1640" s="2">
        <v>0</v>
      </c>
      <c r="E1640" s="2">
        <v>0</v>
      </c>
      <c r="F1640" s="2">
        <v>0</v>
      </c>
      <c r="G1640" s="3">
        <f t="shared" si="70"/>
        <v>250.13404</v>
      </c>
      <c r="H1640" s="3">
        <f t="shared" si="71"/>
        <v>0.43999999999959982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14201.86</v>
      </c>
      <c r="D1649" s="2">
        <v>0</v>
      </c>
      <c r="E1649" s="2">
        <v>0</v>
      </c>
      <c r="F1649" s="2">
        <v>0</v>
      </c>
      <c r="G1649" s="3">
        <f t="shared" ref="G1649:G1653" si="72">B1649/1000*C1649</f>
        <v>965.72648000000015</v>
      </c>
      <c r="H1649" s="3">
        <f t="shared" ref="H1649:H1653" si="73">ABS(C1649-ROUND(C1649,0))</f>
        <v>0.13999999999941792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14201.86</v>
      </c>
      <c r="D1650" s="2">
        <v>0</v>
      </c>
      <c r="E1650" s="2">
        <v>0</v>
      </c>
      <c r="F1650" s="2">
        <v>0</v>
      </c>
      <c r="G1650" s="3">
        <f t="shared" si="72"/>
        <v>979.92834000000016</v>
      </c>
      <c r="H1650" s="3">
        <f t="shared" si="73"/>
        <v>0.13999999999941792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2056.42</v>
      </c>
      <c r="D1654" s="2">
        <v>0</v>
      </c>
      <c r="E1654" s="2">
        <v>0</v>
      </c>
      <c r="F1654" s="2">
        <v>0</v>
      </c>
      <c r="G1654" s="3">
        <f t="shared" si="70"/>
        <v>150.11866000000001</v>
      </c>
      <c r="H1654" s="3">
        <f t="shared" si="71"/>
        <v>0.42000000000007276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2056.42</v>
      </c>
      <c r="D1655" s="2">
        <v>0</v>
      </c>
      <c r="E1655" s="2">
        <v>0</v>
      </c>
      <c r="F1655" s="2">
        <v>0</v>
      </c>
      <c r="G1655" s="3">
        <f t="shared" si="70"/>
        <v>152.17508000000001</v>
      </c>
      <c r="H1655" s="3">
        <f t="shared" si="71"/>
        <v>0.42000000000007276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12283.81</v>
      </c>
      <c r="D1659" s="2">
        <v>0</v>
      </c>
      <c r="E1659" s="2">
        <v>0</v>
      </c>
      <c r="F1659" s="2">
        <v>0</v>
      </c>
      <c r="G1659" s="3">
        <f t="shared" si="70"/>
        <v>958.13717999999994</v>
      </c>
      <c r="H1659" s="3">
        <f t="shared" si="71"/>
        <v>0.19000000000050932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12283.81</v>
      </c>
      <c r="D1660" s="2">
        <v>0</v>
      </c>
      <c r="E1660" s="2">
        <v>0</v>
      </c>
      <c r="F1660" s="2">
        <v>0</v>
      </c>
      <c r="G1660" s="3">
        <f t="shared" si="70"/>
        <v>970.42098999999996</v>
      </c>
      <c r="H1660" s="3">
        <f t="shared" si="71"/>
        <v>0.19000000000050932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82867.25</v>
      </c>
      <c r="D1669" s="2">
        <v>0</v>
      </c>
      <c r="E1669" s="2">
        <v>0</v>
      </c>
      <c r="F1669" s="2">
        <v>0</v>
      </c>
      <c r="G1669" s="3">
        <f t="shared" si="70"/>
        <v>7292.3179999999993</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82867.25</v>
      </c>
      <c r="D1670" s="2">
        <v>0</v>
      </c>
      <c r="E1670" s="2">
        <v>0</v>
      </c>
      <c r="F1670" s="2">
        <v>0</v>
      </c>
      <c r="G1670" s="3">
        <f t="shared" si="70"/>
        <v>7375.1852499999995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1851915.2999999998</v>
      </c>
      <c r="D1681" s="2">
        <v>0</v>
      </c>
      <c r="E1681" s="2">
        <v>0</v>
      </c>
      <c r="F1681" s="2">
        <v>0</v>
      </c>
      <c r="G1681" s="3">
        <f t="shared" si="70"/>
        <v>185191.53</v>
      </c>
      <c r="H1681" s="3">
        <f t="shared" si="71"/>
        <v>0.29999999981373549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405520.94</v>
      </c>
      <c r="D1683" s="2">
        <v>0</v>
      </c>
      <c r="E1683" s="2">
        <v>0</v>
      </c>
      <c r="F1683" s="2">
        <v>0</v>
      </c>
      <c r="G1683" s="3">
        <f t="shared" si="70"/>
        <v>41363.135879999994</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1390929.7</v>
      </c>
      <c r="D1685" s="2">
        <v>0</v>
      </c>
      <c r="E1685" s="2">
        <v>0</v>
      </c>
      <c r="F1685" s="2">
        <v>0</v>
      </c>
      <c r="G1685" s="3">
        <f>B1685/1000*C1685</f>
        <v>144656.68879999997</v>
      </c>
      <c r="H1685" s="3">
        <f>ABS(C1685-ROUND(C1685,0))</f>
        <v>0.30000000004656613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55464.66</v>
      </c>
      <c r="D1686" s="14">
        <v>0</v>
      </c>
      <c r="E1686" s="14">
        <v>0</v>
      </c>
      <c r="F1686" s="14">
        <v>0</v>
      </c>
      <c r="G1686" s="15">
        <f t="shared" si="70"/>
        <v>5823.7893000000004</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2019</v>
      </c>
      <c r="B1" s="404"/>
      <c r="C1" s="404"/>
    </row>
    <row r="2" spans="1:16" ht="33" customHeight="1" x14ac:dyDescent="0.25">
      <c r="A2" s="405" t="s">
        <v>2020</v>
      </c>
      <c r="B2" s="406"/>
      <c r="C2" s="396"/>
      <c r="D2" s="5"/>
      <c r="E2" s="5"/>
      <c r="F2" s="5"/>
      <c r="G2" s="5"/>
      <c r="H2" s="5"/>
      <c r="I2" s="5"/>
      <c r="J2" s="5"/>
      <c r="K2" s="5"/>
      <c r="L2" s="5"/>
      <c r="M2" s="5"/>
      <c r="N2" s="5"/>
      <c r="O2" s="5"/>
      <c r="P2" s="5"/>
    </row>
    <row r="3" spans="1:16" ht="18.75" customHeight="1" x14ac:dyDescent="0.25">
      <c r="A3" s="222" t="s">
        <v>2021</v>
      </c>
      <c r="B3" s="407" t="s">
        <v>2022</v>
      </c>
      <c r="C3" s="396"/>
      <c r="D3" s="5"/>
      <c r="E3" s="5"/>
      <c r="F3" s="5"/>
      <c r="G3" s="5"/>
      <c r="H3" s="5"/>
      <c r="I3" s="5"/>
      <c r="J3" s="5"/>
      <c r="K3" s="5"/>
      <c r="L3" s="5"/>
      <c r="M3" s="5"/>
      <c r="N3" s="5"/>
      <c r="O3" s="5"/>
      <c r="P3" s="5"/>
    </row>
    <row r="4" spans="1:16" ht="37.5" hidden="1" customHeight="1" x14ac:dyDescent="0.25">
      <c r="A4" s="223" t="s">
        <v>2023</v>
      </c>
      <c r="B4" s="395" t="s">
        <v>2024</v>
      </c>
      <c r="C4" s="396"/>
      <c r="D4" s="5"/>
      <c r="E4" s="5"/>
      <c r="F4" s="5"/>
      <c r="G4" s="5"/>
      <c r="H4" s="5"/>
      <c r="I4" s="5"/>
      <c r="J4" s="5"/>
      <c r="K4" s="5"/>
      <c r="L4" s="5"/>
      <c r="M4" s="5"/>
      <c r="N4" s="5"/>
      <c r="O4" s="5"/>
      <c r="P4" s="5"/>
    </row>
    <row r="5" spans="1:16" ht="48" hidden="1" customHeight="1" x14ac:dyDescent="0.25">
      <c r="A5" s="223" t="s">
        <v>2023</v>
      </c>
      <c r="B5" s="395" t="s">
        <v>2025</v>
      </c>
      <c r="C5" s="396"/>
      <c r="D5" s="5"/>
      <c r="E5" s="5"/>
      <c r="F5" s="5"/>
      <c r="G5" s="5"/>
      <c r="H5" s="5"/>
      <c r="I5" s="5"/>
      <c r="J5" s="5"/>
      <c r="K5" s="5"/>
      <c r="L5" s="5"/>
      <c r="M5" s="5"/>
      <c r="N5" s="5"/>
      <c r="O5" s="5"/>
      <c r="P5" s="5"/>
    </row>
    <row r="6" spans="1:16" ht="59.25" hidden="1" customHeight="1" x14ac:dyDescent="0.25">
      <c r="A6" s="223" t="s">
        <v>2023</v>
      </c>
      <c r="B6" s="395" t="s">
        <v>2026</v>
      </c>
      <c r="C6" s="396"/>
      <c r="D6" s="5"/>
      <c r="E6" s="5"/>
      <c r="F6" s="5"/>
      <c r="G6" s="5"/>
      <c r="H6" s="5"/>
      <c r="I6" s="5"/>
      <c r="J6" s="5"/>
      <c r="K6" s="5"/>
      <c r="L6" s="5"/>
      <c r="M6" s="5"/>
      <c r="N6" s="5"/>
      <c r="O6" s="5"/>
      <c r="P6" s="5"/>
    </row>
    <row r="7" spans="1:16" ht="48" hidden="1" customHeight="1" x14ac:dyDescent="0.25">
      <c r="A7" s="223" t="s">
        <v>2027</v>
      </c>
      <c r="B7" s="395" t="s">
        <v>2028</v>
      </c>
      <c r="C7" s="396"/>
      <c r="D7" s="5"/>
      <c r="E7" s="5"/>
      <c r="F7" s="5"/>
      <c r="G7" s="5"/>
      <c r="H7" s="5"/>
      <c r="I7" s="5"/>
      <c r="J7" s="5"/>
      <c r="K7" s="5"/>
      <c r="L7" s="5"/>
      <c r="M7" s="5"/>
      <c r="N7" s="5"/>
      <c r="O7" s="5"/>
      <c r="P7" s="5"/>
    </row>
    <row r="8" spans="1:16" ht="41.25" hidden="1" customHeight="1" x14ac:dyDescent="0.25">
      <c r="A8" s="223" t="s">
        <v>2029</v>
      </c>
      <c r="B8" s="395" t="s">
        <v>2030</v>
      </c>
      <c r="C8" s="396"/>
      <c r="D8" s="5"/>
      <c r="E8" s="5"/>
      <c r="F8" s="5"/>
      <c r="G8" s="5"/>
      <c r="H8" s="5"/>
      <c r="I8" s="5"/>
      <c r="J8" s="5"/>
      <c r="K8" s="5"/>
      <c r="L8" s="5"/>
      <c r="M8" s="5"/>
      <c r="N8" s="5"/>
      <c r="O8" s="5"/>
      <c r="P8" s="5"/>
    </row>
    <row r="9" spans="1:16" ht="59.25" hidden="1" customHeight="1" x14ac:dyDescent="0.25">
      <c r="A9" s="223" t="s">
        <v>2031</v>
      </c>
      <c r="B9" s="395" t="s">
        <v>2032</v>
      </c>
      <c r="C9" s="396"/>
      <c r="D9" s="5"/>
      <c r="E9" s="5"/>
      <c r="F9" s="5"/>
      <c r="G9" s="5"/>
      <c r="H9" s="5"/>
      <c r="I9" s="5"/>
      <c r="J9" s="5"/>
      <c r="K9" s="5"/>
      <c r="L9" s="5"/>
      <c r="M9" s="5"/>
      <c r="N9" s="5"/>
      <c r="O9" s="5"/>
      <c r="P9" s="5"/>
    </row>
    <row r="10" spans="1:16" ht="61.5" hidden="1" customHeight="1" x14ac:dyDescent="0.25">
      <c r="A10" s="223" t="s">
        <v>2031</v>
      </c>
      <c r="B10" s="395" t="s">
        <v>2033</v>
      </c>
      <c r="C10" s="396"/>
      <c r="D10" s="5"/>
      <c r="E10" s="5"/>
      <c r="F10" s="5"/>
      <c r="G10" s="5"/>
      <c r="H10" s="5"/>
      <c r="I10" s="5"/>
      <c r="J10" s="5"/>
      <c r="K10" s="5"/>
      <c r="L10" s="5"/>
      <c r="M10" s="5"/>
      <c r="N10" s="5"/>
      <c r="O10" s="5"/>
      <c r="P10" s="5"/>
    </row>
    <row r="11" spans="1:16" ht="43.5" hidden="1" customHeight="1" x14ac:dyDescent="0.25">
      <c r="A11" s="223" t="s">
        <v>2031</v>
      </c>
      <c r="B11" s="395" t="s">
        <v>2034</v>
      </c>
      <c r="C11" s="396"/>
      <c r="D11" s="5"/>
      <c r="E11" s="5"/>
      <c r="F11" s="5"/>
      <c r="G11" s="5"/>
      <c r="H11" s="5"/>
      <c r="I11" s="5"/>
      <c r="J11" s="5"/>
      <c r="K11" s="5"/>
      <c r="L11" s="5"/>
      <c r="M11" s="5"/>
      <c r="N11" s="5"/>
      <c r="O11" s="5"/>
      <c r="P11" s="5"/>
    </row>
    <row r="12" spans="1:16" ht="27.75" hidden="1" customHeight="1" x14ac:dyDescent="0.25">
      <c r="A12" s="223" t="s">
        <v>2035</v>
      </c>
      <c r="B12" s="395" t="s">
        <v>2036</v>
      </c>
      <c r="C12" s="396"/>
      <c r="D12" s="5"/>
      <c r="E12" s="5"/>
      <c r="F12" s="5"/>
      <c r="G12" s="5"/>
      <c r="H12" s="5"/>
      <c r="I12" s="5"/>
      <c r="J12" s="5"/>
      <c r="K12" s="5"/>
      <c r="L12" s="5"/>
      <c r="M12" s="5"/>
      <c r="N12" s="5"/>
      <c r="O12" s="5"/>
      <c r="P12" s="5"/>
    </row>
    <row r="13" spans="1:16" ht="27.75" hidden="1" customHeight="1" x14ac:dyDescent="0.25">
      <c r="A13" s="223" t="s">
        <v>2037</v>
      </c>
      <c r="B13" s="395" t="s">
        <v>2038</v>
      </c>
      <c r="C13" s="396"/>
      <c r="D13" s="5"/>
      <c r="E13" s="5"/>
      <c r="F13" s="5"/>
      <c r="G13" s="5"/>
      <c r="H13" s="5"/>
      <c r="I13" s="5"/>
      <c r="J13" s="5"/>
      <c r="K13" s="5"/>
      <c r="L13" s="5"/>
      <c r="M13" s="5"/>
      <c r="N13" s="5"/>
      <c r="O13" s="5"/>
      <c r="P13" s="5"/>
    </row>
    <row r="14" spans="1:16" ht="45.75" hidden="1" customHeight="1" x14ac:dyDescent="0.25">
      <c r="A14" s="223" t="s">
        <v>2039</v>
      </c>
      <c r="B14" s="395" t="s">
        <v>2040</v>
      </c>
      <c r="C14" s="396"/>
      <c r="D14" s="5"/>
      <c r="E14" s="5"/>
      <c r="F14" s="5"/>
      <c r="G14" s="5"/>
      <c r="H14" s="5"/>
      <c r="I14" s="5"/>
      <c r="J14" s="5"/>
      <c r="K14" s="5"/>
      <c r="L14" s="5"/>
      <c r="M14" s="5"/>
      <c r="N14" s="5"/>
      <c r="O14" s="5"/>
      <c r="P14" s="5"/>
    </row>
    <row r="15" spans="1:16" ht="45.75" hidden="1" customHeight="1" x14ac:dyDescent="0.25">
      <c r="A15" s="223" t="s">
        <v>2041</v>
      </c>
      <c r="B15" s="395" t="s">
        <v>2042</v>
      </c>
      <c r="C15" s="396"/>
      <c r="D15" s="5"/>
      <c r="E15" s="5"/>
      <c r="F15" s="5"/>
      <c r="G15" s="5"/>
      <c r="H15" s="5"/>
      <c r="I15" s="5"/>
      <c r="J15" s="5"/>
      <c r="K15" s="5"/>
      <c r="L15" s="5"/>
      <c r="M15" s="5"/>
      <c r="N15" s="5"/>
      <c r="O15" s="5"/>
      <c r="P15" s="5"/>
    </row>
    <row r="16" spans="1:16" ht="51" hidden="1" customHeight="1" x14ac:dyDescent="0.25">
      <c r="A16" s="223" t="s">
        <v>2043</v>
      </c>
      <c r="B16" s="395" t="s">
        <v>2044</v>
      </c>
      <c r="C16" s="396"/>
      <c r="D16" s="5"/>
      <c r="E16" s="5"/>
      <c r="F16" s="5"/>
      <c r="G16" s="5"/>
      <c r="H16" s="5"/>
      <c r="I16" s="5"/>
      <c r="J16" s="5"/>
      <c r="K16" s="5"/>
      <c r="L16" s="5"/>
      <c r="M16" s="5"/>
      <c r="N16" s="5"/>
      <c r="O16" s="5"/>
      <c r="P16" s="5"/>
    </row>
    <row r="17" spans="1:16" ht="27.75" hidden="1" customHeight="1" x14ac:dyDescent="0.25">
      <c r="A17" s="223" t="s">
        <v>2045</v>
      </c>
      <c r="B17" s="395" t="s">
        <v>2046</v>
      </c>
      <c r="C17" s="396"/>
      <c r="D17" s="5"/>
      <c r="E17" s="5"/>
      <c r="F17" s="5"/>
      <c r="G17" s="5"/>
      <c r="H17" s="5"/>
      <c r="I17" s="5"/>
      <c r="J17" s="5"/>
      <c r="K17" s="5"/>
      <c r="L17" s="5"/>
      <c r="M17" s="5"/>
      <c r="N17" s="5"/>
      <c r="O17" s="5"/>
      <c r="P17" s="5"/>
    </row>
    <row r="18" spans="1:16" ht="27.75" hidden="1" customHeight="1" x14ac:dyDescent="0.25">
      <c r="A18" s="223" t="s">
        <v>2047</v>
      </c>
      <c r="B18" s="395" t="s">
        <v>2048</v>
      </c>
      <c r="C18" s="396"/>
      <c r="D18" s="5"/>
      <c r="E18" s="5"/>
      <c r="F18" s="5"/>
      <c r="G18" s="5"/>
      <c r="H18" s="5"/>
      <c r="I18" s="5"/>
      <c r="J18" s="5"/>
      <c r="K18" s="5"/>
      <c r="L18" s="5"/>
      <c r="M18" s="5"/>
      <c r="N18" s="5"/>
      <c r="O18" s="5"/>
      <c r="P18" s="5"/>
    </row>
    <row r="19" spans="1:16" ht="45" hidden="1" customHeight="1" x14ac:dyDescent="0.25">
      <c r="A19" s="223" t="s">
        <v>2047</v>
      </c>
      <c r="B19" s="395" t="s">
        <v>2049</v>
      </c>
      <c r="C19" s="396"/>
      <c r="D19" s="5"/>
      <c r="E19" s="5"/>
      <c r="F19" s="5"/>
      <c r="G19" s="5"/>
      <c r="H19" s="5"/>
      <c r="I19" s="5"/>
      <c r="J19" s="5"/>
      <c r="K19" s="5"/>
      <c r="L19" s="5"/>
      <c r="M19" s="5"/>
      <c r="N19" s="5"/>
      <c r="O19" s="5"/>
      <c r="P19" s="5"/>
    </row>
    <row r="20" spans="1:16" ht="45" hidden="1" customHeight="1" x14ac:dyDescent="0.25">
      <c r="A20" s="223" t="s">
        <v>2050</v>
      </c>
      <c r="B20" s="395" t="s">
        <v>2051</v>
      </c>
      <c r="C20" s="396"/>
      <c r="D20" s="5"/>
      <c r="E20" s="5"/>
      <c r="F20" s="5"/>
      <c r="G20" s="5"/>
      <c r="H20" s="5"/>
      <c r="I20" s="5"/>
      <c r="J20" s="5"/>
      <c r="K20" s="5"/>
      <c r="L20" s="5"/>
      <c r="M20" s="5"/>
      <c r="N20" s="5"/>
      <c r="O20" s="5"/>
      <c r="P20" s="5"/>
    </row>
    <row r="21" spans="1:16" ht="30" hidden="1" customHeight="1" x14ac:dyDescent="0.25">
      <c r="A21" s="223" t="s">
        <v>2052</v>
      </c>
      <c r="B21" s="395" t="s">
        <v>2053</v>
      </c>
      <c r="C21" s="396"/>
      <c r="D21" s="5"/>
      <c r="E21" s="5"/>
      <c r="F21" s="5"/>
      <c r="G21" s="5"/>
      <c r="H21" s="5"/>
      <c r="I21" s="5"/>
      <c r="J21" s="5"/>
      <c r="K21" s="5"/>
      <c r="L21" s="5"/>
      <c r="M21" s="5"/>
      <c r="N21" s="5"/>
      <c r="O21" s="5"/>
      <c r="P21" s="5"/>
    </row>
    <row r="22" spans="1:16" ht="30" hidden="1" customHeight="1" x14ac:dyDescent="0.25">
      <c r="A22" s="223" t="s">
        <v>2054</v>
      </c>
      <c r="B22" s="395" t="s">
        <v>2055</v>
      </c>
      <c r="C22" s="396"/>
      <c r="D22" s="5"/>
      <c r="E22" s="5"/>
      <c r="F22" s="5"/>
      <c r="G22" s="5"/>
      <c r="H22" s="5"/>
      <c r="I22" s="5"/>
      <c r="J22" s="5"/>
      <c r="K22" s="5"/>
      <c r="L22" s="5"/>
      <c r="M22" s="5"/>
      <c r="N22" s="5"/>
      <c r="O22" s="5"/>
      <c r="P22" s="5"/>
    </row>
    <row r="23" spans="1:16" ht="30" hidden="1" customHeight="1" x14ac:dyDescent="0.25">
      <c r="A23" s="223" t="s">
        <v>2056</v>
      </c>
      <c r="B23" s="395" t="s">
        <v>2057</v>
      </c>
      <c r="C23" s="396"/>
      <c r="D23" s="5"/>
      <c r="E23" s="5"/>
      <c r="F23" s="5"/>
      <c r="G23" s="5"/>
      <c r="H23" s="5"/>
      <c r="I23" s="5"/>
      <c r="J23" s="5"/>
      <c r="K23" s="5"/>
      <c r="L23" s="5"/>
      <c r="M23" s="5"/>
      <c r="N23" s="5"/>
      <c r="O23" s="5"/>
      <c r="P23" s="5"/>
    </row>
    <row r="24" spans="1:16" ht="30" hidden="1" customHeight="1" x14ac:dyDescent="0.25">
      <c r="A24" s="223" t="s">
        <v>2058</v>
      </c>
      <c r="B24" s="395" t="s">
        <v>2059</v>
      </c>
      <c r="C24" s="396"/>
      <c r="D24" s="5"/>
      <c r="E24" s="5"/>
      <c r="F24" s="5"/>
      <c r="G24" s="5"/>
      <c r="H24" s="5"/>
      <c r="I24" s="5"/>
      <c r="J24" s="5"/>
      <c r="K24" s="5"/>
      <c r="L24" s="5"/>
      <c r="M24" s="5"/>
      <c r="N24" s="5"/>
      <c r="O24" s="5"/>
      <c r="P24" s="5"/>
    </row>
    <row r="25" spans="1:16" ht="30" hidden="1" customHeight="1" x14ac:dyDescent="0.25">
      <c r="A25" s="223" t="s">
        <v>2060</v>
      </c>
      <c r="B25" s="395" t="s">
        <v>2061</v>
      </c>
      <c r="C25" s="396"/>
      <c r="D25" s="5"/>
      <c r="E25" s="5"/>
      <c r="F25" s="5"/>
      <c r="G25" s="5"/>
      <c r="H25" s="5"/>
      <c r="I25" s="5"/>
      <c r="J25" s="5"/>
      <c r="K25" s="5"/>
      <c r="L25" s="5"/>
      <c r="M25" s="5"/>
      <c r="N25" s="5"/>
      <c r="O25" s="5"/>
      <c r="P25" s="5"/>
    </row>
    <row r="26" spans="1:16" ht="30" hidden="1" customHeight="1" x14ac:dyDescent="0.25">
      <c r="A26" s="223" t="s">
        <v>2062</v>
      </c>
      <c r="B26" s="395" t="s">
        <v>2063</v>
      </c>
      <c r="C26" s="396"/>
      <c r="D26" s="5"/>
      <c r="E26" s="5"/>
      <c r="F26" s="5"/>
      <c r="G26" s="5"/>
      <c r="H26" s="5"/>
      <c r="I26" s="5"/>
      <c r="J26" s="5"/>
      <c r="K26" s="5"/>
      <c r="L26" s="5"/>
      <c r="M26" s="5"/>
      <c r="N26" s="5"/>
      <c r="O26" s="5"/>
      <c r="P26" s="5"/>
    </row>
    <row r="27" spans="1:16" ht="70.5" hidden="1" customHeight="1" x14ac:dyDescent="0.25">
      <c r="A27" s="223" t="s">
        <v>2064</v>
      </c>
      <c r="B27" s="395" t="s">
        <v>2065</v>
      </c>
      <c r="C27" s="396"/>
      <c r="D27" s="5"/>
      <c r="E27" s="5"/>
      <c r="F27" s="5"/>
      <c r="G27" s="5"/>
      <c r="H27" s="5"/>
      <c r="I27" s="5"/>
      <c r="J27" s="5"/>
      <c r="K27" s="5"/>
      <c r="L27" s="5"/>
      <c r="M27" s="5"/>
      <c r="N27" s="5"/>
      <c r="O27" s="5"/>
      <c r="P27" s="5"/>
    </row>
    <row r="28" spans="1:16" ht="48" hidden="1" customHeight="1" x14ac:dyDescent="0.25">
      <c r="A28" s="223" t="s">
        <v>2066</v>
      </c>
      <c r="B28" s="395" t="s">
        <v>2067</v>
      </c>
      <c r="C28" s="396"/>
      <c r="D28" s="5"/>
      <c r="E28" s="5"/>
      <c r="F28" s="5"/>
      <c r="G28" s="5"/>
      <c r="H28" s="5"/>
      <c r="I28" s="5"/>
      <c r="J28" s="5"/>
      <c r="K28" s="5"/>
      <c r="L28" s="5"/>
      <c r="M28" s="5"/>
      <c r="N28" s="5"/>
      <c r="O28" s="5"/>
      <c r="P28" s="5"/>
    </row>
    <row r="29" spans="1:16" ht="100.5" hidden="1" customHeight="1" x14ac:dyDescent="0.25">
      <c r="A29" s="223" t="s">
        <v>2068</v>
      </c>
      <c r="B29" s="395" t="s">
        <v>2069</v>
      </c>
      <c r="C29" s="396"/>
      <c r="D29" s="5"/>
      <c r="E29" s="5"/>
      <c r="F29" s="5"/>
      <c r="G29" s="5"/>
      <c r="H29" s="5"/>
      <c r="I29" s="5"/>
      <c r="J29" s="5"/>
      <c r="K29" s="5"/>
      <c r="L29" s="5"/>
      <c r="M29" s="5"/>
      <c r="N29" s="5"/>
      <c r="O29" s="5"/>
      <c r="P29" s="5"/>
    </row>
    <row r="30" spans="1:16" ht="45" hidden="1" customHeight="1" x14ac:dyDescent="0.25">
      <c r="A30" s="223" t="s">
        <v>2070</v>
      </c>
      <c r="B30" s="395" t="s">
        <v>2071</v>
      </c>
      <c r="C30" s="396"/>
      <c r="D30" s="5"/>
      <c r="E30" s="5"/>
      <c r="F30" s="5"/>
      <c r="G30" s="5"/>
      <c r="H30" s="5"/>
      <c r="I30" s="5"/>
      <c r="J30" s="5"/>
      <c r="K30" s="5"/>
      <c r="L30" s="5"/>
      <c r="M30" s="5"/>
      <c r="N30" s="5"/>
      <c r="O30" s="5"/>
      <c r="P30" s="5"/>
    </row>
    <row r="31" spans="1:16" ht="45" hidden="1" customHeight="1" x14ac:dyDescent="0.25">
      <c r="A31" s="223" t="s">
        <v>2072</v>
      </c>
      <c r="B31" s="395" t="s">
        <v>2073</v>
      </c>
      <c r="C31" s="396"/>
      <c r="D31" s="5"/>
      <c r="E31" s="5"/>
      <c r="F31" s="5"/>
      <c r="G31" s="5"/>
      <c r="H31" s="5"/>
      <c r="I31" s="5"/>
      <c r="J31" s="5"/>
      <c r="K31" s="5"/>
      <c r="L31" s="5"/>
      <c r="M31" s="5"/>
      <c r="N31" s="5"/>
      <c r="O31" s="5"/>
      <c r="P31" s="5"/>
    </row>
    <row r="32" spans="1:16" ht="45" hidden="1" customHeight="1" x14ac:dyDescent="0.25">
      <c r="A32" s="223" t="s">
        <v>2074</v>
      </c>
      <c r="B32" s="395" t="s">
        <v>2075</v>
      </c>
      <c r="C32" s="396"/>
      <c r="D32" s="5"/>
      <c r="E32" s="5"/>
      <c r="F32" s="5"/>
      <c r="G32" s="5"/>
      <c r="H32" s="5"/>
      <c r="I32" s="5"/>
      <c r="J32" s="5"/>
      <c r="K32" s="5"/>
      <c r="L32" s="5"/>
      <c r="M32" s="5"/>
      <c r="N32" s="5"/>
      <c r="O32" s="5"/>
      <c r="P32" s="5"/>
    </row>
    <row r="33" spans="1:16" ht="72" hidden="1" customHeight="1" x14ac:dyDescent="0.25">
      <c r="A33" s="223" t="s">
        <v>2076</v>
      </c>
      <c r="B33" s="395" t="s">
        <v>2077</v>
      </c>
      <c r="C33" s="396"/>
      <c r="D33" s="5"/>
      <c r="E33" s="5"/>
      <c r="F33" s="5"/>
      <c r="G33" s="5"/>
      <c r="H33" s="5"/>
      <c r="I33" s="5"/>
      <c r="J33" s="5"/>
      <c r="K33" s="5"/>
      <c r="L33" s="5"/>
      <c r="M33" s="5"/>
      <c r="N33" s="5"/>
      <c r="O33" s="5"/>
      <c r="P33" s="5"/>
    </row>
    <row r="34" spans="1:16" ht="79.5" hidden="1" customHeight="1" x14ac:dyDescent="0.25">
      <c r="A34" s="223" t="s">
        <v>2078</v>
      </c>
      <c r="B34" s="395" t="s">
        <v>2079</v>
      </c>
      <c r="C34" s="396"/>
      <c r="D34" s="5"/>
      <c r="E34" s="5"/>
      <c r="F34" s="5"/>
      <c r="G34" s="5"/>
      <c r="H34" s="5"/>
      <c r="I34" s="5"/>
      <c r="J34" s="5"/>
      <c r="K34" s="5"/>
      <c r="L34" s="5"/>
      <c r="M34" s="5"/>
      <c r="N34" s="5"/>
      <c r="O34" s="5"/>
      <c r="P34" s="5"/>
    </row>
    <row r="35" spans="1:16" ht="70.5" hidden="1" customHeight="1" x14ac:dyDescent="0.25">
      <c r="A35" s="223" t="s">
        <v>2080</v>
      </c>
      <c r="B35" s="395" t="s">
        <v>2081</v>
      </c>
      <c r="C35" s="396"/>
      <c r="D35" s="5"/>
      <c r="E35" s="5"/>
      <c r="F35" s="5"/>
      <c r="G35" s="5"/>
      <c r="H35" s="5"/>
      <c r="I35" s="5"/>
      <c r="J35" s="5"/>
      <c r="K35" s="5"/>
      <c r="L35" s="5"/>
      <c r="M35" s="5"/>
      <c r="N35" s="5"/>
      <c r="O35" s="5"/>
      <c r="P35" s="5"/>
    </row>
    <row r="36" spans="1:16" ht="45.75" hidden="1" customHeight="1" x14ac:dyDescent="0.25">
      <c r="A36" s="223" t="s">
        <v>2082</v>
      </c>
      <c r="B36" s="395" t="s">
        <v>2083</v>
      </c>
      <c r="C36" s="396"/>
      <c r="D36" s="5"/>
      <c r="E36" s="5"/>
      <c r="F36" s="5"/>
      <c r="G36" s="5"/>
      <c r="H36" s="5"/>
      <c r="I36" s="5"/>
      <c r="J36" s="5"/>
      <c r="K36" s="5"/>
      <c r="L36" s="5"/>
      <c r="M36" s="5"/>
      <c r="N36" s="5"/>
      <c r="O36" s="5"/>
      <c r="P36" s="5"/>
    </row>
    <row r="37" spans="1:16" ht="54.75" hidden="1" customHeight="1" x14ac:dyDescent="0.25">
      <c r="A37" s="223" t="s">
        <v>2084</v>
      </c>
      <c r="B37" s="395" t="s">
        <v>2085</v>
      </c>
      <c r="C37" s="396"/>
      <c r="D37" s="5"/>
      <c r="E37" s="5"/>
      <c r="F37" s="5"/>
      <c r="G37" s="5"/>
      <c r="H37" s="5"/>
      <c r="I37" s="5"/>
      <c r="J37" s="5"/>
      <c r="K37" s="5"/>
      <c r="L37" s="5"/>
      <c r="M37" s="5"/>
      <c r="N37" s="5"/>
      <c r="O37" s="5"/>
      <c r="P37" s="5"/>
    </row>
    <row r="38" spans="1:16" ht="37.5" hidden="1" customHeight="1" x14ac:dyDescent="0.25">
      <c r="A38" s="223" t="s">
        <v>2086</v>
      </c>
      <c r="B38" s="395" t="s">
        <v>2087</v>
      </c>
      <c r="C38" s="396"/>
      <c r="D38" s="5"/>
      <c r="E38" s="5"/>
      <c r="F38" s="5"/>
      <c r="G38" s="5"/>
      <c r="H38" s="5"/>
      <c r="I38" s="5"/>
      <c r="J38" s="5"/>
      <c r="K38" s="5"/>
      <c r="L38" s="5"/>
      <c r="M38" s="5"/>
      <c r="N38" s="5"/>
      <c r="O38" s="5"/>
      <c r="P38" s="5"/>
    </row>
    <row r="39" spans="1:16" ht="61.5" hidden="1" customHeight="1" x14ac:dyDescent="0.25">
      <c r="A39" s="223" t="s">
        <v>2088</v>
      </c>
      <c r="B39" s="395" t="s">
        <v>2089</v>
      </c>
      <c r="C39" s="396"/>
      <c r="D39" s="5"/>
      <c r="E39" s="5"/>
      <c r="F39" s="5"/>
      <c r="G39" s="5"/>
      <c r="H39" s="5"/>
      <c r="I39" s="5"/>
      <c r="J39" s="5"/>
      <c r="K39" s="5"/>
      <c r="L39" s="5"/>
      <c r="M39" s="5"/>
      <c r="N39" s="5"/>
      <c r="O39" s="5"/>
      <c r="P39" s="5"/>
    </row>
    <row r="40" spans="1:16" ht="53.25" hidden="1" customHeight="1" x14ac:dyDescent="0.25">
      <c r="A40" s="223" t="s">
        <v>2090</v>
      </c>
      <c r="B40" s="395" t="s">
        <v>2091</v>
      </c>
      <c r="C40" s="396"/>
      <c r="D40" s="5"/>
      <c r="E40" s="5"/>
      <c r="F40" s="5"/>
      <c r="G40" s="5"/>
      <c r="H40" s="5"/>
      <c r="I40" s="5"/>
      <c r="J40" s="5"/>
      <c r="K40" s="5"/>
      <c r="L40" s="5"/>
      <c r="M40" s="5"/>
      <c r="N40" s="5"/>
      <c r="O40" s="5"/>
      <c r="P40" s="5"/>
    </row>
    <row r="41" spans="1:16" ht="73.5" hidden="1" customHeight="1" x14ac:dyDescent="0.25">
      <c r="A41" s="223" t="s">
        <v>2092</v>
      </c>
      <c r="B41" s="395" t="s">
        <v>2093</v>
      </c>
      <c r="C41" s="396"/>
      <c r="D41" s="5"/>
      <c r="E41" s="5"/>
      <c r="F41" s="5"/>
      <c r="G41" s="5"/>
      <c r="H41" s="5"/>
      <c r="I41" s="5"/>
      <c r="J41" s="5"/>
      <c r="K41" s="5"/>
      <c r="L41" s="5"/>
      <c r="M41" s="5"/>
      <c r="N41" s="5"/>
      <c r="O41" s="5"/>
      <c r="P41" s="5"/>
    </row>
    <row r="42" spans="1:16" ht="57.75" hidden="1" customHeight="1" x14ac:dyDescent="0.25">
      <c r="A42" s="223" t="s">
        <v>2094</v>
      </c>
      <c r="B42" s="395" t="s">
        <v>2095</v>
      </c>
      <c r="C42" s="396"/>
      <c r="D42" s="5"/>
      <c r="E42" s="5"/>
      <c r="F42" s="5"/>
      <c r="G42" s="5"/>
      <c r="H42" s="5"/>
      <c r="I42" s="5"/>
      <c r="J42" s="5"/>
      <c r="K42" s="5"/>
      <c r="L42" s="5"/>
      <c r="M42" s="5"/>
      <c r="N42" s="5"/>
      <c r="O42" s="5"/>
      <c r="P42" s="5"/>
    </row>
    <row r="43" spans="1:16" ht="84" hidden="1" customHeight="1" x14ac:dyDescent="0.25">
      <c r="A43" s="223" t="s">
        <v>2096</v>
      </c>
      <c r="B43" s="395" t="s">
        <v>2097</v>
      </c>
      <c r="C43" s="396"/>
      <c r="D43" s="5"/>
      <c r="E43" s="5"/>
      <c r="F43" s="5"/>
      <c r="G43" s="5"/>
      <c r="H43" s="5"/>
      <c r="I43" s="5"/>
      <c r="J43" s="5"/>
      <c r="K43" s="5"/>
      <c r="L43" s="5"/>
      <c r="M43" s="5"/>
      <c r="N43" s="5"/>
      <c r="O43" s="5"/>
      <c r="P43" s="5"/>
    </row>
    <row r="44" spans="1:16" ht="48" hidden="1" customHeight="1" x14ac:dyDescent="0.25">
      <c r="A44" s="223" t="s">
        <v>2098</v>
      </c>
      <c r="B44" s="395" t="s">
        <v>2099</v>
      </c>
      <c r="C44" s="396"/>
      <c r="D44" s="5"/>
      <c r="E44" s="5"/>
      <c r="F44" s="5"/>
      <c r="G44" s="5"/>
      <c r="H44" s="5"/>
      <c r="I44" s="5"/>
      <c r="J44" s="5"/>
      <c r="K44" s="5"/>
      <c r="L44" s="5"/>
      <c r="M44" s="5"/>
      <c r="N44" s="5"/>
      <c r="O44" s="5"/>
      <c r="P44" s="5"/>
    </row>
    <row r="45" spans="1:16" ht="57" hidden="1" customHeight="1" x14ac:dyDescent="0.25">
      <c r="A45" s="223" t="s">
        <v>2100</v>
      </c>
      <c r="B45" s="395" t="s">
        <v>2101</v>
      </c>
      <c r="C45" s="396"/>
      <c r="D45" s="5"/>
      <c r="E45" s="5"/>
      <c r="F45" s="5"/>
      <c r="G45" s="5"/>
      <c r="H45" s="5"/>
      <c r="I45" s="5"/>
      <c r="J45" s="5"/>
      <c r="K45" s="5"/>
      <c r="L45" s="5"/>
      <c r="M45" s="5"/>
      <c r="N45" s="5"/>
      <c r="O45" s="5"/>
      <c r="P45" s="5"/>
    </row>
    <row r="46" spans="1:16" ht="73.5" hidden="1" customHeight="1" x14ac:dyDescent="0.25">
      <c r="A46" s="223" t="s">
        <v>2102</v>
      </c>
      <c r="B46" s="400" t="s">
        <v>2103</v>
      </c>
      <c r="C46" s="396"/>
      <c r="D46" s="5"/>
      <c r="E46" s="5"/>
      <c r="F46" s="5"/>
      <c r="G46" s="5"/>
      <c r="H46" s="5"/>
      <c r="I46" s="5"/>
      <c r="J46" s="5"/>
      <c r="K46" s="5"/>
      <c r="L46" s="5"/>
      <c r="M46" s="5"/>
      <c r="N46" s="5"/>
      <c r="O46" s="5"/>
      <c r="P46" s="5"/>
    </row>
    <row r="47" spans="1:16" ht="66" hidden="1" customHeight="1" x14ac:dyDescent="0.25">
      <c r="A47" s="39" t="s">
        <v>2104</v>
      </c>
      <c r="B47" s="401" t="s">
        <v>2105</v>
      </c>
      <c r="C47" s="401"/>
      <c r="D47" s="5"/>
      <c r="E47" s="5"/>
      <c r="F47" s="5"/>
      <c r="G47" s="5"/>
      <c r="H47" s="5"/>
      <c r="I47" s="5"/>
      <c r="J47" s="5"/>
      <c r="K47" s="5"/>
      <c r="L47" s="5"/>
      <c r="M47" s="5"/>
      <c r="N47" s="5"/>
      <c r="O47" s="5"/>
      <c r="P47" s="5"/>
    </row>
    <row r="48" spans="1:16" ht="123.75" customHeight="1" x14ac:dyDescent="0.25">
      <c r="A48" s="202" t="s">
        <v>2106</v>
      </c>
      <c r="B48" s="399" t="s">
        <v>2107</v>
      </c>
      <c r="C48" s="398"/>
      <c r="D48" s="5"/>
      <c r="E48" s="5"/>
      <c r="F48" s="5"/>
      <c r="G48" s="5"/>
      <c r="H48" s="5"/>
      <c r="I48" s="5"/>
      <c r="J48" s="5"/>
      <c r="K48" s="5"/>
      <c r="L48" s="5"/>
      <c r="M48" s="5"/>
      <c r="N48" s="5"/>
      <c r="O48" s="5"/>
      <c r="P48" s="5"/>
    </row>
    <row r="49" spans="1:16" ht="34.5" customHeight="1" x14ac:dyDescent="0.25">
      <c r="A49" s="202" t="s">
        <v>2108</v>
      </c>
      <c r="B49" s="397" t="s">
        <v>2109</v>
      </c>
      <c r="C49" s="398"/>
      <c r="D49" s="5"/>
      <c r="E49" s="5"/>
      <c r="F49" s="5"/>
      <c r="G49" s="5"/>
      <c r="H49" s="5"/>
      <c r="I49" s="5"/>
      <c r="J49" s="5"/>
      <c r="K49" s="5"/>
      <c r="L49" s="5"/>
      <c r="M49" s="5"/>
      <c r="N49" s="5"/>
      <c r="O49" s="5"/>
      <c r="P49" s="5"/>
    </row>
    <row r="50" spans="1:16" ht="34.5" customHeight="1" x14ac:dyDescent="0.25">
      <c r="A50" s="202" t="s">
        <v>2110</v>
      </c>
      <c r="B50" s="397" t="s">
        <v>2111</v>
      </c>
      <c r="C50" s="398"/>
      <c r="D50" s="5"/>
      <c r="E50" s="5"/>
      <c r="F50" s="5"/>
      <c r="G50" s="5"/>
      <c r="H50" s="5"/>
      <c r="I50" s="5"/>
      <c r="J50" s="5"/>
      <c r="K50" s="5"/>
      <c r="L50" s="5"/>
      <c r="M50" s="5"/>
      <c r="N50" s="5"/>
      <c r="O50" s="5"/>
      <c r="P50" s="5"/>
    </row>
    <row r="51" spans="1:16" ht="31.5" customHeight="1" x14ac:dyDescent="0.25">
      <c r="A51" s="224" t="s">
        <v>2112</v>
      </c>
      <c r="B51" s="395" t="s">
        <v>2113</v>
      </c>
      <c r="C51" s="396"/>
      <c r="D51" s="5"/>
      <c r="E51" s="5"/>
      <c r="F51" s="5"/>
      <c r="G51" s="5"/>
      <c r="H51" s="5"/>
      <c r="I51" s="5"/>
      <c r="J51" s="5"/>
      <c r="K51" s="5"/>
      <c r="L51" s="5"/>
      <c r="M51" s="5"/>
      <c r="N51" s="5"/>
      <c r="O51" s="5"/>
      <c r="P51" s="5"/>
    </row>
    <row r="52" spans="1:16" ht="31.5" customHeight="1" x14ac:dyDescent="0.25">
      <c r="A52" s="224" t="s">
        <v>2114</v>
      </c>
      <c r="B52" s="395" t="s">
        <v>2115</v>
      </c>
      <c r="C52" s="396"/>
      <c r="D52" s="5"/>
      <c r="E52" s="5"/>
      <c r="F52" s="5"/>
      <c r="G52" s="5"/>
      <c r="H52" s="5"/>
      <c r="I52" s="5"/>
      <c r="J52" s="5"/>
      <c r="K52" s="5"/>
      <c r="L52" s="5"/>
      <c r="M52" s="5"/>
      <c r="N52" s="5"/>
      <c r="O52" s="5"/>
      <c r="P52" s="5"/>
    </row>
    <row r="53" spans="1:16" ht="31.5" customHeight="1" x14ac:dyDescent="0.25">
      <c r="A53" s="224" t="s">
        <v>2116</v>
      </c>
      <c r="B53" s="402" t="s">
        <v>2117</v>
      </c>
      <c r="C53" s="403"/>
      <c r="D53" s="5"/>
      <c r="E53" s="5"/>
      <c r="F53" s="5"/>
      <c r="G53" s="5"/>
      <c r="H53" s="5"/>
      <c r="I53" s="5"/>
      <c r="J53" s="5"/>
      <c r="K53" s="5"/>
      <c r="L53" s="5"/>
      <c r="M53" s="5"/>
      <c r="N53" s="5"/>
      <c r="O53" s="5"/>
      <c r="P53" s="5"/>
    </row>
    <row r="54" spans="1:16" ht="31.5" customHeight="1" x14ac:dyDescent="0.25">
      <c r="A54" s="224" t="s">
        <v>2118</v>
      </c>
      <c r="B54" s="402" t="s">
        <v>2119</v>
      </c>
      <c r="C54" s="403"/>
      <c r="D54" s="5"/>
      <c r="E54" s="5"/>
      <c r="F54" s="5"/>
      <c r="G54" s="5"/>
      <c r="H54" s="5"/>
      <c r="I54" s="5"/>
      <c r="J54" s="5"/>
      <c r="K54" s="5"/>
      <c r="L54" s="5"/>
      <c r="M54" s="5"/>
      <c r="N54" s="5"/>
      <c r="O54" s="5"/>
      <c r="P54" s="5"/>
    </row>
    <row r="55" spans="1:16" ht="54.6" customHeight="1" x14ac:dyDescent="0.25">
      <c r="A55" s="224" t="s">
        <v>2120</v>
      </c>
      <c r="B55" s="402" t="s">
        <v>2121</v>
      </c>
      <c r="C55" s="403"/>
      <c r="D55" s="5"/>
      <c r="E55" s="5"/>
      <c r="F55" s="5"/>
      <c r="G55" s="5"/>
      <c r="H55" s="5"/>
      <c r="I55" s="5"/>
      <c r="J55" s="5"/>
      <c r="K55" s="5"/>
      <c r="L55" s="5"/>
      <c r="M55" s="5"/>
      <c r="N55" s="5"/>
      <c r="O55" s="5"/>
      <c r="P55" s="5"/>
    </row>
    <row r="56" spans="1:16" ht="54.6" customHeight="1" x14ac:dyDescent="0.25">
      <c r="A56" s="224" t="s">
        <v>2122</v>
      </c>
      <c r="B56" s="402" t="s">
        <v>2123</v>
      </c>
      <c r="C56" s="403"/>
      <c r="D56" s="5"/>
      <c r="E56" s="5"/>
      <c r="F56" s="5"/>
      <c r="G56" s="5"/>
      <c r="H56" s="5"/>
      <c r="I56" s="5"/>
      <c r="J56" s="5"/>
      <c r="K56" s="5"/>
      <c r="L56" s="5"/>
      <c r="M56" s="5"/>
      <c r="N56" s="5"/>
      <c r="O56" s="5"/>
      <c r="P56" s="5"/>
    </row>
    <row r="57" spans="1:16" ht="54" customHeight="1" x14ac:dyDescent="0.25">
      <c r="A57" s="224" t="s">
        <v>2124</v>
      </c>
      <c r="B57" s="402" t="s">
        <v>2125</v>
      </c>
      <c r="C57" s="403"/>
      <c r="D57" s="5"/>
      <c r="E57" s="5"/>
      <c r="F57" s="5"/>
      <c r="G57" s="5"/>
      <c r="H57" s="5"/>
      <c r="I57" s="5"/>
      <c r="J57" s="5"/>
      <c r="K57" s="5"/>
      <c r="L57" s="5"/>
      <c r="M57" s="5"/>
      <c r="N57" s="5"/>
      <c r="O57" s="5"/>
      <c r="P57" s="5"/>
    </row>
    <row r="58" spans="1:16" ht="31.2" customHeight="1" x14ac:dyDescent="0.25">
      <c r="A58" s="270" t="s">
        <v>2126</v>
      </c>
      <c r="B58" s="393" t="s">
        <v>2127</v>
      </c>
      <c r="C58" s="394"/>
      <c r="D58" s="5"/>
      <c r="E58" s="5"/>
      <c r="F58" s="5"/>
      <c r="G58" s="5"/>
      <c r="H58" s="5"/>
      <c r="I58" s="5"/>
      <c r="J58" s="5"/>
      <c r="K58" s="5"/>
      <c r="L58" s="5"/>
      <c r="M58" s="5"/>
      <c r="N58" s="5"/>
      <c r="O58" s="5"/>
      <c r="P58" s="5"/>
    </row>
    <row r="59" spans="1:16" ht="46.5" customHeight="1" x14ac:dyDescent="0.25">
      <c r="A59" s="302" t="s">
        <v>2128</v>
      </c>
      <c r="B59" s="408" t="s">
        <v>2129</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677" sqref="E67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30" t="s">
        <v>6</v>
      </c>
      <c r="B2" s="331"/>
      <c r="C2" s="331"/>
      <c r="D2" s="331"/>
      <c r="E2" s="331"/>
      <c r="F2" s="331"/>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2" t="s">
        <v>14</v>
      </c>
      <c r="B5" s="333"/>
      <c r="C5" s="166"/>
      <c r="D5" s="52"/>
      <c r="E5" s="52"/>
      <c r="F5" s="44"/>
    </row>
    <row r="6" spans="1:24" ht="12.75" customHeight="1" x14ac:dyDescent="0.25">
      <c r="A6" s="63">
        <v>6</v>
      </c>
      <c r="B6" s="220" t="s">
        <v>15</v>
      </c>
      <c r="C6" s="247" t="s">
        <v>16</v>
      </c>
      <c r="D6" s="60">
        <f>D7+D43+D49+D82+D106+D125+D134+D140</f>
        <v>7178568.2699999996</v>
      </c>
      <c r="E6" s="60">
        <f>E7+E43+E49+E82+E106+E125+E134+E140</f>
        <v>9805089.3100000005</v>
      </c>
      <c r="F6" s="45">
        <f t="shared" ref="F6:F132" si="0">IF(D6&lt;&gt;0,IF(E6/D6&gt;=100,"&gt;&gt;100",E6/D6*100),"-")</f>
        <v>136.58836889490223</v>
      </c>
    </row>
    <row r="7" spans="1:24" ht="12.75" customHeight="1" x14ac:dyDescent="0.25">
      <c r="A7" s="63">
        <v>61</v>
      </c>
      <c r="B7" s="220" t="s">
        <v>17</v>
      </c>
      <c r="C7" s="247" t="s">
        <v>18</v>
      </c>
      <c r="D7" s="60">
        <f>D8+D17+D23+D29+D36+D39</f>
        <v>3563209.8800000004</v>
      </c>
      <c r="E7" s="60">
        <f>E8+E17+E23+E29+E36+E39</f>
        <v>4140979.28</v>
      </c>
      <c r="F7" s="45">
        <f t="shared" si="0"/>
        <v>116.21485737460964</v>
      </c>
    </row>
    <row r="8" spans="1:24" ht="12.75" customHeight="1" x14ac:dyDescent="0.25">
      <c r="A8" s="63">
        <v>611</v>
      </c>
      <c r="B8" s="220" t="s">
        <v>19</v>
      </c>
      <c r="C8" s="247" t="s">
        <v>20</v>
      </c>
      <c r="D8" s="60">
        <f>SUM(D9:D14)-D15-D16</f>
        <v>3011400.33</v>
      </c>
      <c r="E8" s="60">
        <f>SUM(E9:E14)-E15-E16</f>
        <v>3648290.06</v>
      </c>
      <c r="F8" s="45">
        <f t="shared" si="0"/>
        <v>121.14928804567143</v>
      </c>
    </row>
    <row r="9" spans="1:24" ht="12.75" customHeight="1" x14ac:dyDescent="0.25">
      <c r="A9" s="63">
        <v>6111</v>
      </c>
      <c r="B9" s="65" t="s">
        <v>21</v>
      </c>
      <c r="C9" s="247" t="s">
        <v>22</v>
      </c>
      <c r="D9" s="194">
        <v>3117877.28</v>
      </c>
      <c r="E9" s="194">
        <v>3839177.59</v>
      </c>
      <c r="F9" s="45">
        <f t="shared" si="0"/>
        <v>123.13433933486952</v>
      </c>
    </row>
    <row r="10" spans="1:24" ht="12.75" customHeight="1" x14ac:dyDescent="0.25">
      <c r="A10" s="63">
        <v>6112</v>
      </c>
      <c r="B10" s="65" t="s">
        <v>23</v>
      </c>
      <c r="C10" s="247" t="s">
        <v>24</v>
      </c>
      <c r="D10" s="194">
        <v>111586.38</v>
      </c>
      <c r="E10" s="194">
        <v>165144.63</v>
      </c>
      <c r="F10" s="45">
        <f t="shared" si="0"/>
        <v>147.99712115403332</v>
      </c>
    </row>
    <row r="11" spans="1:24" ht="12.75" customHeight="1" x14ac:dyDescent="0.25">
      <c r="A11" s="63">
        <v>6113</v>
      </c>
      <c r="B11" s="65" t="s">
        <v>25</v>
      </c>
      <c r="C11" s="247" t="s">
        <v>26</v>
      </c>
      <c r="D11" s="194">
        <v>204714.01</v>
      </c>
      <c r="E11" s="194">
        <v>250992.36</v>
      </c>
      <c r="F11" s="45">
        <f t="shared" si="0"/>
        <v>122.6063423797912</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422777.34</v>
      </c>
      <c r="E15" s="194">
        <v>607024.52</v>
      </c>
      <c r="F15" s="45">
        <f t="shared" si="0"/>
        <v>143.58019282679624</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504164.33</v>
      </c>
      <c r="E23" s="60">
        <f t="shared" si="2"/>
        <v>446615.92</v>
      </c>
      <c r="F23" s="45">
        <f t="shared" si="0"/>
        <v>88.58538643541084</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504164.33</v>
      </c>
      <c r="E27" s="194">
        <v>446615.92</v>
      </c>
      <c r="F27" s="45">
        <f t="shared" si="0"/>
        <v>88.58538643541084</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47645.22</v>
      </c>
      <c r="E29" s="60">
        <f>SUM(E30:E35)</f>
        <v>46073.3</v>
      </c>
      <c r="F29" s="45">
        <f t="shared" si="0"/>
        <v>96.700781316572787</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47645.22</v>
      </c>
      <c r="E31" s="194">
        <v>46073.3</v>
      </c>
      <c r="F31" s="45">
        <f t="shared" si="0"/>
        <v>96.700781316572787</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1978816.66</v>
      </c>
      <c r="E49" s="60">
        <f>E50+E53+E58+E61+E64+E68+E71+E74+E77</f>
        <v>3754476.4</v>
      </c>
      <c r="F49" s="45">
        <f t="shared" si="0"/>
        <v>189.73341370594687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1522141.98</v>
      </c>
      <c r="E58" s="60">
        <f t="shared" si="9"/>
        <v>2215935.21</v>
      </c>
      <c r="F58" s="45">
        <f t="shared" si="0"/>
        <v>145.58006014655743</v>
      </c>
    </row>
    <row r="59" spans="1:6" ht="12" x14ac:dyDescent="0.25">
      <c r="A59" s="63">
        <v>6331</v>
      </c>
      <c r="B59" s="65" t="s">
        <v>121</v>
      </c>
      <c r="C59" s="247" t="s">
        <v>122</v>
      </c>
      <c r="D59" s="194">
        <v>1238333.43</v>
      </c>
      <c r="E59" s="194">
        <v>185829.81</v>
      </c>
      <c r="F59" s="45">
        <f t="shared" si="0"/>
        <v>15.006443781461993</v>
      </c>
    </row>
    <row r="60" spans="1:6" ht="12" x14ac:dyDescent="0.25">
      <c r="A60" s="63">
        <v>6332</v>
      </c>
      <c r="B60" s="65" t="s">
        <v>123</v>
      </c>
      <c r="C60" s="247" t="s">
        <v>124</v>
      </c>
      <c r="D60" s="194">
        <v>283808.55</v>
      </c>
      <c r="E60" s="194">
        <v>2030105.4</v>
      </c>
      <c r="F60" s="45">
        <f t="shared" si="0"/>
        <v>715.30804833046784</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1315836.8999999999</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v>1315836.8999999999</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456674.68</v>
      </c>
      <c r="E74" s="60">
        <f t="shared" si="13"/>
        <v>222704.29</v>
      </c>
      <c r="F74" s="45">
        <f t="shared" si="0"/>
        <v>48.766507046109936</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456674.68</v>
      </c>
      <c r="E76" s="194">
        <v>222704.29</v>
      </c>
      <c r="F76" s="45">
        <f t="shared" si="0"/>
        <v>48.766507046109936</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223297.31</v>
      </c>
      <c r="E82" s="60">
        <f t="shared" si="15"/>
        <v>276387.89999999997</v>
      </c>
      <c r="F82" s="45">
        <f t="shared" si="0"/>
        <v>123.77574096168019</v>
      </c>
    </row>
    <row r="83" spans="1:6" ht="12.75" customHeight="1" x14ac:dyDescent="0.25">
      <c r="A83" s="63">
        <v>641</v>
      </c>
      <c r="B83" s="64" t="s">
        <v>169</v>
      </c>
      <c r="C83" s="247" t="s">
        <v>170</v>
      </c>
      <c r="D83" s="60">
        <f t="shared" ref="D83:E83" si="16">SUM(D84:D90)</f>
        <v>885.21</v>
      </c>
      <c r="E83" s="60">
        <f t="shared" si="16"/>
        <v>1006.05</v>
      </c>
      <c r="F83" s="45">
        <f t="shared" si="0"/>
        <v>113.65099806825498</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809.83</v>
      </c>
      <c r="E85" s="194">
        <v>729.86</v>
      </c>
      <c r="F85" s="45">
        <f t="shared" si="0"/>
        <v>90.125087981428194</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75.38</v>
      </c>
      <c r="E90" s="194">
        <v>276.19</v>
      </c>
      <c r="F90" s="45">
        <f t="shared" si="0"/>
        <v>366.3969222605466</v>
      </c>
    </row>
    <row r="91" spans="1:6" ht="12.75" customHeight="1" x14ac:dyDescent="0.25">
      <c r="A91" s="63">
        <v>642</v>
      </c>
      <c r="B91" s="64" t="s">
        <v>185</v>
      </c>
      <c r="C91" s="247" t="s">
        <v>186</v>
      </c>
      <c r="D91" s="60">
        <f t="shared" ref="D91:E91" si="17">SUM(D92:D97)</f>
        <v>222412.1</v>
      </c>
      <c r="E91" s="60">
        <f t="shared" si="17"/>
        <v>275381.84999999998</v>
      </c>
      <c r="F91" s="45">
        <f t="shared" si="0"/>
        <v>123.81603788642792</v>
      </c>
    </row>
    <row r="92" spans="1:6" ht="12.75" customHeight="1" x14ac:dyDescent="0.25">
      <c r="A92" s="63">
        <v>6421</v>
      </c>
      <c r="B92" s="64" t="s">
        <v>187</v>
      </c>
      <c r="C92" s="247" t="s">
        <v>188</v>
      </c>
      <c r="D92" s="194">
        <v>64439.5</v>
      </c>
      <c r="E92" s="194">
        <v>64743.09</v>
      </c>
      <c r="F92" s="45">
        <f t="shared" si="0"/>
        <v>100.4711240776232</v>
      </c>
    </row>
    <row r="93" spans="1:6" ht="12.75" customHeight="1" x14ac:dyDescent="0.25">
      <c r="A93" s="63">
        <v>6422</v>
      </c>
      <c r="B93" s="64" t="s">
        <v>189</v>
      </c>
      <c r="C93" s="247" t="s">
        <v>190</v>
      </c>
      <c r="D93" s="194">
        <v>33865.47</v>
      </c>
      <c r="E93" s="194">
        <v>21741.77</v>
      </c>
      <c r="F93" s="45">
        <f t="shared" si="0"/>
        <v>64.200408262457316</v>
      </c>
    </row>
    <row r="94" spans="1:6" ht="12.75" customHeight="1" x14ac:dyDescent="0.25">
      <c r="A94" s="63">
        <v>6423</v>
      </c>
      <c r="B94" s="64" t="s">
        <v>191</v>
      </c>
      <c r="C94" s="247" t="s">
        <v>192</v>
      </c>
      <c r="D94" s="194">
        <v>124107.13</v>
      </c>
      <c r="E94" s="194">
        <v>188896.99</v>
      </c>
      <c r="F94" s="45">
        <f t="shared" si="0"/>
        <v>152.20478468884099</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1413244.4200000002</v>
      </c>
      <c r="E106" s="60">
        <f>E107+E112+E120+E124</f>
        <v>1633245.73</v>
      </c>
      <c r="F106" s="45">
        <f t="shared" si="0"/>
        <v>115.56710975727751</v>
      </c>
    </row>
    <row r="107" spans="1:6" ht="12.75" customHeight="1" x14ac:dyDescent="0.25">
      <c r="A107" s="63">
        <v>651</v>
      </c>
      <c r="B107" s="64" t="s">
        <v>217</v>
      </c>
      <c r="C107" s="247" t="s">
        <v>218</v>
      </c>
      <c r="D107" s="60">
        <f t="shared" ref="D107:E107" si="19">SUM(D108:D111)</f>
        <v>2231.1999999999998</v>
      </c>
      <c r="E107" s="60">
        <f t="shared" si="19"/>
        <v>54.38</v>
      </c>
      <c r="F107" s="45">
        <f t="shared" si="0"/>
        <v>2.4372534958766585</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2231.1999999999998</v>
      </c>
      <c r="E109" s="194">
        <v>54.38</v>
      </c>
      <c r="F109" s="45">
        <f t="shared" si="0"/>
        <v>2.4372534958766585</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155140.83000000002</v>
      </c>
      <c r="E112" s="60">
        <f t="shared" si="20"/>
        <v>15404.14</v>
      </c>
      <c r="F112" s="45">
        <f t="shared" si="0"/>
        <v>9.9291334202608024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5915.14</v>
      </c>
      <c r="E114" s="194">
        <v>1828.63</v>
      </c>
      <c r="F114" s="45">
        <f t="shared" si="0"/>
        <v>30.914399321064252</v>
      </c>
    </row>
    <row r="115" spans="1:6" ht="12.75" customHeight="1" x14ac:dyDescent="0.25">
      <c r="A115" s="63">
        <v>6524</v>
      </c>
      <c r="B115" s="64" t="s">
        <v>233</v>
      </c>
      <c r="C115" s="247" t="s">
        <v>234</v>
      </c>
      <c r="D115" s="194">
        <v>2967.53</v>
      </c>
      <c r="E115" s="194">
        <v>1929.34</v>
      </c>
      <c r="F115" s="45">
        <f t="shared" si="0"/>
        <v>65.015012485130725</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146258.16</v>
      </c>
      <c r="E117" s="194">
        <v>11646.17</v>
      </c>
      <c r="F117" s="45">
        <f t="shared" si="0"/>
        <v>7.9627488818401648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1255872.3900000001</v>
      </c>
      <c r="E120" s="60">
        <f t="shared" si="21"/>
        <v>1617787.21</v>
      </c>
      <c r="F120" s="45">
        <f t="shared" si="0"/>
        <v>128.81780210169282</v>
      </c>
    </row>
    <row r="121" spans="1:6" ht="12.75" customHeight="1" x14ac:dyDescent="0.25">
      <c r="A121" s="63">
        <v>6531</v>
      </c>
      <c r="B121" s="64" t="s">
        <v>245</v>
      </c>
      <c r="C121" s="247" t="s">
        <v>246</v>
      </c>
      <c r="D121" s="194">
        <v>684409.78</v>
      </c>
      <c r="E121" s="194">
        <v>903068.96</v>
      </c>
      <c r="F121" s="45">
        <f t="shared" si="0"/>
        <v>131.94857618779204</v>
      </c>
    </row>
    <row r="122" spans="1:6" ht="12.75" customHeight="1" x14ac:dyDescent="0.25">
      <c r="A122" s="63">
        <v>6532</v>
      </c>
      <c r="B122" s="64" t="s">
        <v>247</v>
      </c>
      <c r="C122" s="247" t="s">
        <v>248</v>
      </c>
      <c r="D122" s="194">
        <v>571462.61</v>
      </c>
      <c r="E122" s="194">
        <v>714718.25</v>
      </c>
      <c r="F122" s="45">
        <f t="shared" si="0"/>
        <v>125.06824374739058</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5382911.7399999993</v>
      </c>
      <c r="E152" s="60">
        <f>E153+E164+E202+E221+E230+E262+E273</f>
        <v>6748067.3199999994</v>
      </c>
      <c r="F152" s="45">
        <f t="shared" si="26"/>
        <v>125.36091331120357</v>
      </c>
    </row>
    <row r="153" spans="1:6" ht="12.75" customHeight="1" x14ac:dyDescent="0.25">
      <c r="A153" s="63">
        <v>31</v>
      </c>
      <c r="B153" s="64" t="s">
        <v>308</v>
      </c>
      <c r="C153" s="247" t="s">
        <v>309</v>
      </c>
      <c r="D153" s="60">
        <f t="shared" ref="D153:E153" si="30">D154+D159+D160</f>
        <v>380060.52</v>
      </c>
      <c r="E153" s="60">
        <f t="shared" si="30"/>
        <v>421127.4</v>
      </c>
      <c r="F153" s="45">
        <f t="shared" si="26"/>
        <v>110.80535278960309</v>
      </c>
    </row>
    <row r="154" spans="1:6" ht="12.75" customHeight="1" x14ac:dyDescent="0.25">
      <c r="A154" s="63">
        <v>311</v>
      </c>
      <c r="B154" s="64" t="s">
        <v>310</v>
      </c>
      <c r="C154" s="247" t="s">
        <v>311</v>
      </c>
      <c r="D154" s="60">
        <f t="shared" ref="D154:E154" si="31">SUM(D155:D158)</f>
        <v>244751.22</v>
      </c>
      <c r="E154" s="60">
        <f t="shared" si="31"/>
        <v>345298.38</v>
      </c>
      <c r="F154" s="45">
        <f t="shared" si="26"/>
        <v>141.08137234208681</v>
      </c>
    </row>
    <row r="155" spans="1:6" ht="12.75" customHeight="1" x14ac:dyDescent="0.25">
      <c r="A155" s="63">
        <v>3111</v>
      </c>
      <c r="B155" s="64" t="s">
        <v>312</v>
      </c>
      <c r="C155" s="247" t="s">
        <v>313</v>
      </c>
      <c r="D155" s="194">
        <v>244751.22</v>
      </c>
      <c r="E155" s="194">
        <v>345298.38</v>
      </c>
      <c r="F155" s="45">
        <f t="shared" si="26"/>
        <v>141.08137234208681</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106135.41</v>
      </c>
      <c r="E159" s="194">
        <v>35110.800000000003</v>
      </c>
      <c r="F159" s="45">
        <f t="shared" si="26"/>
        <v>33.081136634795115</v>
      </c>
    </row>
    <row r="160" spans="1:6" ht="12.75" customHeight="1" x14ac:dyDescent="0.25">
      <c r="A160" s="63">
        <v>313</v>
      </c>
      <c r="B160" s="65" t="s">
        <v>322</v>
      </c>
      <c r="C160" s="247" t="s">
        <v>323</v>
      </c>
      <c r="D160" s="60">
        <f t="shared" ref="D160:E160" si="32">SUM(D161:D163)</f>
        <v>29173.89</v>
      </c>
      <c r="E160" s="60">
        <f t="shared" si="32"/>
        <v>40718.22</v>
      </c>
      <c r="F160" s="45">
        <f t="shared" si="26"/>
        <v>139.57076001863311</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29173.89</v>
      </c>
      <c r="E162" s="194">
        <v>40718.22</v>
      </c>
      <c r="F162" s="45">
        <f t="shared" si="26"/>
        <v>139.57076001863311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1692573.89</v>
      </c>
      <c r="E164" s="60">
        <f>E165+E170+E178+E188+E189+E194</f>
        <v>2151261.0499999998</v>
      </c>
      <c r="F164" s="45">
        <f t="shared" si="26"/>
        <v>127.09997848306639</v>
      </c>
    </row>
    <row r="165" spans="1:6" ht="12.75" customHeight="1" x14ac:dyDescent="0.25">
      <c r="A165" s="63">
        <v>321</v>
      </c>
      <c r="B165" s="64" t="s">
        <v>332</v>
      </c>
      <c r="C165" s="247" t="s">
        <v>333</v>
      </c>
      <c r="D165" s="60">
        <f t="shared" ref="D165:E165" si="33">SUM(D166:D169)</f>
        <v>12669.42</v>
      </c>
      <c r="E165" s="60">
        <f t="shared" si="33"/>
        <v>12774.59</v>
      </c>
      <c r="F165" s="45">
        <f t="shared" si="26"/>
        <v>100.83010903419414</v>
      </c>
    </row>
    <row r="166" spans="1:6" ht="12.75" customHeight="1" x14ac:dyDescent="0.25">
      <c r="A166" s="63">
        <v>3211</v>
      </c>
      <c r="B166" s="64" t="s">
        <v>334</v>
      </c>
      <c r="C166" s="247" t="s">
        <v>335</v>
      </c>
      <c r="D166" s="194">
        <v>3175.11</v>
      </c>
      <c r="E166" s="194">
        <v>1798.97</v>
      </c>
      <c r="F166" s="45">
        <f t="shared" si="26"/>
        <v>56.658509468963281</v>
      </c>
    </row>
    <row r="167" spans="1:6" ht="12.75" customHeight="1" x14ac:dyDescent="0.25">
      <c r="A167" s="63">
        <v>3212</v>
      </c>
      <c r="B167" s="64" t="s">
        <v>336</v>
      </c>
      <c r="C167" s="247" t="s">
        <v>337</v>
      </c>
      <c r="D167" s="194">
        <v>8757.56</v>
      </c>
      <c r="E167" s="194">
        <v>9516.24</v>
      </c>
      <c r="F167" s="45">
        <f t="shared" si="26"/>
        <v>108.66314361534492</v>
      </c>
    </row>
    <row r="168" spans="1:6" ht="12.75" customHeight="1" x14ac:dyDescent="0.25">
      <c r="A168" s="63">
        <v>3213</v>
      </c>
      <c r="B168" s="64" t="s">
        <v>338</v>
      </c>
      <c r="C168" s="247" t="s">
        <v>339</v>
      </c>
      <c r="D168" s="194">
        <v>736.75</v>
      </c>
      <c r="E168" s="194">
        <v>1459.38</v>
      </c>
      <c r="F168" s="45">
        <f t="shared" si="26"/>
        <v>198.08347472005431</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118640.66</v>
      </c>
      <c r="E170" s="60">
        <f t="shared" si="34"/>
        <v>147673.82</v>
      </c>
      <c r="F170" s="45">
        <f t="shared" si="26"/>
        <v>124.47150917737646</v>
      </c>
    </row>
    <row r="171" spans="1:6" ht="12.75" customHeight="1" x14ac:dyDescent="0.25">
      <c r="A171" s="63">
        <v>3221</v>
      </c>
      <c r="B171" s="64" t="s">
        <v>344</v>
      </c>
      <c r="C171" s="247" t="s">
        <v>345</v>
      </c>
      <c r="D171" s="194">
        <v>17623.849999999999</v>
      </c>
      <c r="E171" s="194">
        <v>20550.919999999998</v>
      </c>
      <c r="F171" s="45">
        <f t="shared" si="26"/>
        <v>116.60857304164527</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101016.81</v>
      </c>
      <c r="E173" s="194">
        <v>127122.9</v>
      </c>
      <c r="F173" s="45">
        <f t="shared" si="26"/>
        <v>125.84331261301955</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1014566.57</v>
      </c>
      <c r="E178" s="60">
        <f t="shared" si="35"/>
        <v>1136346.74</v>
      </c>
      <c r="F178" s="45">
        <f t="shared" si="26"/>
        <v>112.00317195548834</v>
      </c>
    </row>
    <row r="179" spans="1:6" ht="12.75" customHeight="1" x14ac:dyDescent="0.25">
      <c r="A179" s="63">
        <v>3231</v>
      </c>
      <c r="B179" s="65" t="s">
        <v>360</v>
      </c>
      <c r="C179" s="247" t="s">
        <v>361</v>
      </c>
      <c r="D179" s="194">
        <v>19606.28</v>
      </c>
      <c r="E179" s="194">
        <v>29522.9</v>
      </c>
      <c r="F179" s="45">
        <f t="shared" si="26"/>
        <v>150.57879414146896</v>
      </c>
    </row>
    <row r="180" spans="1:6" ht="12.75" customHeight="1" x14ac:dyDescent="0.25">
      <c r="A180" s="63">
        <v>3232</v>
      </c>
      <c r="B180" s="65" t="s">
        <v>362</v>
      </c>
      <c r="C180" s="247" t="s">
        <v>363</v>
      </c>
      <c r="D180" s="194">
        <v>550717.67000000004</v>
      </c>
      <c r="E180" s="194">
        <v>581746.52</v>
      </c>
      <c r="F180" s="45">
        <f t="shared" si="26"/>
        <v>105.63425720478517</v>
      </c>
    </row>
    <row r="181" spans="1:6" ht="12.75" customHeight="1" x14ac:dyDescent="0.25">
      <c r="A181" s="63">
        <v>3233</v>
      </c>
      <c r="B181" s="65" t="s">
        <v>364</v>
      </c>
      <c r="C181" s="247" t="s">
        <v>365</v>
      </c>
      <c r="D181" s="194">
        <v>148159.75</v>
      </c>
      <c r="E181" s="194">
        <v>157502.92000000001</v>
      </c>
      <c r="F181" s="45">
        <f t="shared" si="26"/>
        <v>106.30614589994923</v>
      </c>
    </row>
    <row r="182" spans="1:6" ht="12.75" customHeight="1" x14ac:dyDescent="0.25">
      <c r="A182" s="63">
        <v>3234</v>
      </c>
      <c r="B182" s="65" t="s">
        <v>366</v>
      </c>
      <c r="C182" s="247" t="s">
        <v>367</v>
      </c>
      <c r="D182" s="194">
        <v>3718.01</v>
      </c>
      <c r="E182" s="194">
        <v>6016.96</v>
      </c>
      <c r="F182" s="45">
        <f t="shared" si="26"/>
        <v>161.832808410951</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13454.21</v>
      </c>
      <c r="E184" s="194">
        <v>18799.73</v>
      </c>
      <c r="F184" s="45">
        <f t="shared" si="26"/>
        <v>139.73120681184551</v>
      </c>
    </row>
    <row r="185" spans="1:6" ht="12.75" customHeight="1" x14ac:dyDescent="0.25">
      <c r="A185" s="63">
        <v>3237</v>
      </c>
      <c r="B185" s="64" t="s">
        <v>372</v>
      </c>
      <c r="C185" s="247" t="s">
        <v>373</v>
      </c>
      <c r="D185" s="194">
        <v>232455.22</v>
      </c>
      <c r="E185" s="194">
        <v>266816.21999999997</v>
      </c>
      <c r="F185" s="45">
        <f t="shared" si="26"/>
        <v>114.78177173220716</v>
      </c>
    </row>
    <row r="186" spans="1:6" ht="12.75" customHeight="1" x14ac:dyDescent="0.25">
      <c r="A186" s="63">
        <v>3238</v>
      </c>
      <c r="B186" s="64" t="s">
        <v>374</v>
      </c>
      <c r="C186" s="247" t="s">
        <v>375</v>
      </c>
      <c r="D186" s="194">
        <v>31828.36</v>
      </c>
      <c r="E186" s="194">
        <v>37192.44</v>
      </c>
      <c r="F186" s="45">
        <f t="shared" si="26"/>
        <v>116.85314606219109</v>
      </c>
    </row>
    <row r="187" spans="1:6" ht="12.75" customHeight="1" x14ac:dyDescent="0.25">
      <c r="A187" s="63">
        <v>3239</v>
      </c>
      <c r="B187" s="64" t="s">
        <v>376</v>
      </c>
      <c r="C187" s="247" t="s">
        <v>377</v>
      </c>
      <c r="D187" s="194">
        <v>14627.07</v>
      </c>
      <c r="E187" s="194">
        <v>38749.050000000003</v>
      </c>
      <c r="F187" s="45">
        <f t="shared" si="26"/>
        <v>264.91327381355256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546697.24</v>
      </c>
      <c r="E194" s="60">
        <f t="shared" si="36"/>
        <v>854465.9</v>
      </c>
      <c r="F194" s="45">
        <f t="shared" si="26"/>
        <v>156.29599666535722</v>
      </c>
    </row>
    <row r="195" spans="1:6" ht="12.75" customHeight="1" x14ac:dyDescent="0.25">
      <c r="A195" s="63">
        <v>3291</v>
      </c>
      <c r="B195" s="183" t="s">
        <v>392</v>
      </c>
      <c r="C195" s="247" t="s">
        <v>393</v>
      </c>
      <c r="D195" s="194">
        <v>19184.25</v>
      </c>
      <c r="E195" s="194">
        <v>68325.11</v>
      </c>
      <c r="F195" s="45">
        <f t="shared" si="26"/>
        <v>356.15210393942948</v>
      </c>
    </row>
    <row r="196" spans="1:6" ht="12.75" customHeight="1" x14ac:dyDescent="0.25">
      <c r="A196" s="63">
        <v>3292</v>
      </c>
      <c r="B196" s="64" t="s">
        <v>394</v>
      </c>
      <c r="C196" s="247" t="s">
        <v>395</v>
      </c>
      <c r="D196" s="194">
        <v>10426.709999999999</v>
      </c>
      <c r="E196" s="194">
        <v>15748.1</v>
      </c>
      <c r="F196" s="45">
        <f t="shared" si="26"/>
        <v>151.03613699815187</v>
      </c>
    </row>
    <row r="197" spans="1:6" ht="12.75" customHeight="1" x14ac:dyDescent="0.25">
      <c r="A197" s="63">
        <v>3293</v>
      </c>
      <c r="B197" s="64" t="s">
        <v>396</v>
      </c>
      <c r="C197" s="247" t="s">
        <v>397</v>
      </c>
      <c r="D197" s="194">
        <v>17074.349999999999</v>
      </c>
      <c r="E197" s="194">
        <v>12061.51</v>
      </c>
      <c r="F197" s="45">
        <f t="shared" si="26"/>
        <v>70.641107860621347</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500011.93</v>
      </c>
      <c r="E201" s="194">
        <v>758331.18</v>
      </c>
      <c r="F201" s="45">
        <f t="shared" si="26"/>
        <v>151.66261732995054</v>
      </c>
    </row>
    <row r="202" spans="1:6" ht="12.75" customHeight="1" x14ac:dyDescent="0.25">
      <c r="A202" s="63">
        <v>34</v>
      </c>
      <c r="B202" s="183" t="s">
        <v>406</v>
      </c>
      <c r="C202" s="247" t="s">
        <v>407</v>
      </c>
      <c r="D202" s="60">
        <f t="shared" ref="D202:E202" si="37">D203+D208+D216</f>
        <v>25452.49</v>
      </c>
      <c r="E202" s="60">
        <f t="shared" si="37"/>
        <v>21753.68</v>
      </c>
      <c r="F202" s="45">
        <f t="shared" si="26"/>
        <v>85.467787238105188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24124.11</v>
      </c>
      <c r="E208" s="60">
        <f t="shared" si="39"/>
        <v>21102.74</v>
      </c>
      <c r="F208" s="45">
        <f t="shared" si="26"/>
        <v>87.475724493048659</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24124.11</v>
      </c>
      <c r="E211" s="194">
        <v>21102.74</v>
      </c>
      <c r="F211" s="45">
        <f t="shared" si="26"/>
        <v>87.475724493048659</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1328.38</v>
      </c>
      <c r="E216" s="60">
        <f t="shared" si="40"/>
        <v>650.94000000000005</v>
      </c>
      <c r="F216" s="45">
        <f t="shared" si="26"/>
        <v>49.002544452641558</v>
      </c>
    </row>
    <row r="217" spans="1:6" ht="12.75" customHeight="1" x14ac:dyDescent="0.25">
      <c r="A217" s="63">
        <v>3431</v>
      </c>
      <c r="B217" s="182" t="s">
        <v>436</v>
      </c>
      <c r="C217" s="247" t="s">
        <v>437</v>
      </c>
      <c r="D217" s="194">
        <v>1328.38</v>
      </c>
      <c r="E217" s="194">
        <v>650.94000000000005</v>
      </c>
      <c r="F217" s="45">
        <f t="shared" si="26"/>
        <v>49.002544452641558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510588.46</v>
      </c>
      <c r="E221" s="60">
        <f t="shared" si="41"/>
        <v>531214.81000000006</v>
      </c>
      <c r="F221" s="45">
        <f t="shared" si="26"/>
        <v>104.03972114841767</v>
      </c>
    </row>
    <row r="222" spans="1:6" ht="22.8" x14ac:dyDescent="0.25">
      <c r="A222" s="63">
        <v>351</v>
      </c>
      <c r="B222" s="65" t="s">
        <v>446</v>
      </c>
      <c r="C222" s="247" t="s">
        <v>447</v>
      </c>
      <c r="D222" s="60">
        <f t="shared" ref="D222:E222" si="42">SUM(D223:D224)</f>
        <v>510588.46</v>
      </c>
      <c r="E222" s="60">
        <f t="shared" si="42"/>
        <v>531214.81000000006</v>
      </c>
      <c r="F222" s="45">
        <f t="shared" si="26"/>
        <v>104.03972114841767</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510588.46</v>
      </c>
      <c r="E224" s="194">
        <v>531214.81000000006</v>
      </c>
      <c r="F224" s="45">
        <f t="shared" si="26"/>
        <v>104.03972114841767</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1106429.6599999999</v>
      </c>
      <c r="E230" s="60">
        <f>E231+E234+E237+E242+E246+E250+E254+E257</f>
        <v>1780744.6199999999</v>
      </c>
      <c r="F230" s="45">
        <f t="shared" ref="F230:F245" si="44">IF(D230&lt;&gt;0,IF(E230/D230&gt;=100,"&gt;&gt;100",E230/D230*100),"-")</f>
        <v>160.94512686870667</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21999.88</v>
      </c>
      <c r="E237" s="60">
        <f t="shared" si="47"/>
        <v>206462.21</v>
      </c>
      <c r="F237" s="45">
        <f t="shared" si="44"/>
        <v>938.46970983478093</v>
      </c>
    </row>
    <row r="238" spans="1:6" ht="12" x14ac:dyDescent="0.25">
      <c r="A238" s="63">
        <v>3631</v>
      </c>
      <c r="B238" s="65" t="s">
        <v>478</v>
      </c>
      <c r="C238" s="247" t="s">
        <v>479</v>
      </c>
      <c r="D238" s="194">
        <v>21999.88</v>
      </c>
      <c r="E238" s="194">
        <v>206462.21</v>
      </c>
      <c r="F238" s="45">
        <f t="shared" si="44"/>
        <v>938.46970983478093</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1084429.78</v>
      </c>
      <c r="E250" s="60">
        <f t="shared" si="50"/>
        <v>1574282.41</v>
      </c>
      <c r="F250" s="45">
        <f t="shared" ref="F250:F253" si="51">IF(D250&lt;&gt;0,IF(E250/D250&gt;=100,"&gt;&gt;100",E250/D250*100),"-")</f>
        <v>145.17144761553854</v>
      </c>
    </row>
    <row r="251" spans="1:6" ht="22.8" x14ac:dyDescent="0.25">
      <c r="A251" s="63">
        <v>3672</v>
      </c>
      <c r="B251" s="64" t="s">
        <v>501</v>
      </c>
      <c r="C251" s="247" t="s">
        <v>502</v>
      </c>
      <c r="D251" s="194">
        <v>1023660.04</v>
      </c>
      <c r="E251" s="194">
        <v>1489865.91</v>
      </c>
      <c r="F251" s="45">
        <f t="shared" si="51"/>
        <v>145.54303692464151</v>
      </c>
    </row>
    <row r="252" spans="1:6" ht="22.8" x14ac:dyDescent="0.25">
      <c r="A252" s="63">
        <v>3673</v>
      </c>
      <c r="B252" s="64" t="s">
        <v>503</v>
      </c>
      <c r="C252" s="247" t="s">
        <v>504</v>
      </c>
      <c r="D252" s="194">
        <v>60769.74</v>
      </c>
      <c r="E252" s="194">
        <v>84416.5</v>
      </c>
      <c r="F252" s="45">
        <f t="shared" si="51"/>
        <v>138.91206380017425</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451246.08000000002</v>
      </c>
      <c r="E262" s="60">
        <f t="shared" si="55"/>
        <v>546839.62</v>
      </c>
      <c r="F262" s="45">
        <f t="shared" ref="F262:F268" si="56">IF(D262&lt;&gt;0,IF(E262/D262&gt;=100,"&gt;&gt;100",E262/D262*100),"-")</f>
        <v>121.18434801694011</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325">
        <v>0</v>
      </c>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451246.08000000002</v>
      </c>
      <c r="E269" s="60">
        <f t="shared" si="58"/>
        <v>546839.62</v>
      </c>
      <c r="F269" s="45">
        <f t="shared" ref="F269:F272" si="59">IF(D269&lt;&gt;0,IF(E269/D269&gt;=100,"&gt;&gt;100",E269/D269*100),"-")</f>
        <v>121.18434801694011</v>
      </c>
    </row>
    <row r="270" spans="1:6" ht="12.75" customHeight="1" x14ac:dyDescent="0.25">
      <c r="A270" s="63">
        <v>3721</v>
      </c>
      <c r="B270" s="65" t="s">
        <v>533</v>
      </c>
      <c r="C270" s="247" t="s">
        <v>534</v>
      </c>
      <c r="D270" s="194">
        <v>258382.66</v>
      </c>
      <c r="E270" s="194">
        <v>322414.31</v>
      </c>
      <c r="F270" s="45">
        <f t="shared" si="59"/>
        <v>124.78171329298955</v>
      </c>
    </row>
    <row r="271" spans="1:6" ht="12.75" customHeight="1" x14ac:dyDescent="0.25">
      <c r="A271" s="63">
        <v>3722</v>
      </c>
      <c r="B271" s="65" t="s">
        <v>535</v>
      </c>
      <c r="C271" s="247" t="s">
        <v>536</v>
      </c>
      <c r="D271" s="194">
        <v>192863.42</v>
      </c>
      <c r="E271" s="194">
        <v>224425.31</v>
      </c>
      <c r="F271" s="45">
        <f t="shared" si="59"/>
        <v>116.36489179752178</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1216560.6399999999</v>
      </c>
      <c r="E273" s="60">
        <f t="shared" si="60"/>
        <v>1295126.1399999999</v>
      </c>
      <c r="F273" s="45">
        <f t="shared" ref="F273:F277" si="61">IF(D273&lt;&gt;0,IF(E273/D273&gt;=100,"&gt;&gt;100",E273/D273*100),"-")</f>
        <v>106.45800114000072</v>
      </c>
    </row>
    <row r="274" spans="1:6" ht="12.75" customHeight="1" x14ac:dyDescent="0.25">
      <c r="A274" s="63">
        <v>381</v>
      </c>
      <c r="B274" s="64" t="s">
        <v>541</v>
      </c>
      <c r="C274" s="247" t="s">
        <v>542</v>
      </c>
      <c r="D274" s="60">
        <f t="shared" ref="D274:E274" si="62">SUM(D275:D277)</f>
        <v>1216560.6399999999</v>
      </c>
      <c r="E274" s="60">
        <f t="shared" si="62"/>
        <v>1295126.1399999999</v>
      </c>
      <c r="F274" s="45">
        <f t="shared" si="61"/>
        <v>106.45800114000072</v>
      </c>
    </row>
    <row r="275" spans="1:6" ht="12.75" customHeight="1" x14ac:dyDescent="0.25">
      <c r="A275" s="63">
        <v>3811</v>
      </c>
      <c r="B275" s="64" t="s">
        <v>543</v>
      </c>
      <c r="C275" s="247" t="s">
        <v>544</v>
      </c>
      <c r="D275" s="194">
        <v>1216560.6399999999</v>
      </c>
      <c r="E275" s="194">
        <v>1289282.24</v>
      </c>
      <c r="F275" s="45">
        <f t="shared" si="61"/>
        <v>105.97763873077466</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v>5843.9</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5382911.7399999993</v>
      </c>
      <c r="E299" s="60">
        <f>E152-E297+E298</f>
        <v>6748067.3199999994</v>
      </c>
      <c r="F299" s="45">
        <f t="shared" si="68"/>
        <v>125.36091331120357</v>
      </c>
    </row>
    <row r="300" spans="1:6" ht="12.75" customHeight="1" x14ac:dyDescent="0.25">
      <c r="A300" s="63" t="s">
        <v>582</v>
      </c>
      <c r="B300" s="64" t="s">
        <v>593</v>
      </c>
      <c r="C300" s="247" t="s">
        <v>594</v>
      </c>
      <c r="D300" s="60">
        <f>IF(D6&gt;=D299,D6-D299,0)</f>
        <v>1795656.5300000003</v>
      </c>
      <c r="E300" s="60">
        <f>IF(E6&gt;=E299,E6-E299,0)</f>
        <v>3057021.9900000012</v>
      </c>
      <c r="F300" s="45">
        <f t="shared" si="68"/>
        <v>170.24536368322066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2833895.72</v>
      </c>
      <c r="E302" s="194">
        <v>3889069.02</v>
      </c>
      <c r="F302" s="45">
        <f t="shared" si="68"/>
        <v>137.23402002950201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73112.09</v>
      </c>
      <c r="E304" s="194">
        <v>291383.88</v>
      </c>
      <c r="F304" s="45">
        <f t="shared" si="68"/>
        <v>398.54404380999097</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32" t="s">
        <v>607</v>
      </c>
      <c r="B307" s="333"/>
      <c r="C307" s="171"/>
      <c r="D307" s="43"/>
      <c r="E307" s="43"/>
      <c r="F307" s="44"/>
    </row>
    <row r="308" spans="1:6" ht="12.75" customHeight="1" x14ac:dyDescent="0.25">
      <c r="A308" s="63">
        <v>7</v>
      </c>
      <c r="B308" s="64" t="s">
        <v>608</v>
      </c>
      <c r="C308" s="247" t="s">
        <v>609</v>
      </c>
      <c r="D308" s="60">
        <f t="shared" ref="D308:E308" si="71">D309+D321+D354+D358</f>
        <v>3857876.15</v>
      </c>
      <c r="E308" s="60">
        <f t="shared" si="71"/>
        <v>741431.34</v>
      </c>
      <c r="F308" s="45">
        <f t="shared" ref="F308:F428" si="72">IF(D308&lt;&gt;0,IF(E308/D308&gt;=100,"&gt;&gt;100",E308/D308*100),"-")</f>
        <v>19.218640287350851</v>
      </c>
    </row>
    <row r="309" spans="1:6" ht="12.75" customHeight="1" x14ac:dyDescent="0.25">
      <c r="A309" s="63">
        <v>71</v>
      </c>
      <c r="B309" s="64" t="s">
        <v>610</v>
      </c>
      <c r="C309" s="247" t="s">
        <v>611</v>
      </c>
      <c r="D309" s="60">
        <f t="shared" ref="D309:E309" si="73">D310+D314</f>
        <v>3857876.15</v>
      </c>
      <c r="E309" s="60">
        <f t="shared" si="73"/>
        <v>741431.34</v>
      </c>
      <c r="F309" s="45">
        <f t="shared" si="72"/>
        <v>19.218640287350851</v>
      </c>
    </row>
    <row r="310" spans="1:6" ht="12" x14ac:dyDescent="0.25">
      <c r="A310" s="63">
        <v>711</v>
      </c>
      <c r="B310" s="64" t="s">
        <v>612</v>
      </c>
      <c r="C310" s="247" t="s">
        <v>613</v>
      </c>
      <c r="D310" s="60">
        <f t="shared" ref="D310:E310" si="74">SUM(D311:D313)</f>
        <v>3857876.15</v>
      </c>
      <c r="E310" s="60">
        <f t="shared" si="74"/>
        <v>741431.34</v>
      </c>
      <c r="F310" s="45">
        <f t="shared" si="72"/>
        <v>19.218640287350851</v>
      </c>
    </row>
    <row r="311" spans="1:6" ht="12.75" customHeight="1" x14ac:dyDescent="0.25">
      <c r="A311" s="63">
        <v>7111</v>
      </c>
      <c r="B311" s="64" t="s">
        <v>614</v>
      </c>
      <c r="C311" s="247" t="s">
        <v>615</v>
      </c>
      <c r="D311" s="194">
        <v>3857876.15</v>
      </c>
      <c r="E311" s="194">
        <v>741431.34</v>
      </c>
      <c r="F311" s="45">
        <f t="shared" si="72"/>
        <v>19.218640287350851</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6956329.1799999997</v>
      </c>
      <c r="E360" s="60">
        <f t="shared" si="86"/>
        <v>5122840.7</v>
      </c>
      <c r="F360" s="45">
        <f t="shared" si="72"/>
        <v>73.642873524855261</v>
      </c>
    </row>
    <row r="361" spans="1:6" ht="12.75" customHeight="1" x14ac:dyDescent="0.25">
      <c r="A361" s="63">
        <v>41</v>
      </c>
      <c r="B361" s="64" t="s">
        <v>714</v>
      </c>
      <c r="C361" s="247" t="s">
        <v>715</v>
      </c>
      <c r="D361" s="60">
        <f t="shared" ref="D361:E361" si="87">D362+D366</f>
        <v>0</v>
      </c>
      <c r="E361" s="60">
        <f t="shared" si="87"/>
        <v>48580</v>
      </c>
      <c r="F361" s="45" t="str">
        <f t="shared" si="72"/>
        <v>-</v>
      </c>
    </row>
    <row r="362" spans="1:6" ht="12.75" customHeight="1" x14ac:dyDescent="0.25">
      <c r="A362" s="63">
        <v>411</v>
      </c>
      <c r="B362" s="64" t="s">
        <v>716</v>
      </c>
      <c r="C362" s="247" t="s">
        <v>717</v>
      </c>
      <c r="D362" s="60">
        <f t="shared" ref="D362:E362" si="88">SUM(D363:D365)</f>
        <v>0</v>
      </c>
      <c r="E362" s="60">
        <f t="shared" si="88"/>
        <v>48580</v>
      </c>
      <c r="F362" s="45" t="str">
        <f t="shared" si="72"/>
        <v>-</v>
      </c>
    </row>
    <row r="363" spans="1:6" ht="12.75" customHeight="1" x14ac:dyDescent="0.25">
      <c r="A363" s="63">
        <v>4111</v>
      </c>
      <c r="B363" s="64" t="s">
        <v>614</v>
      </c>
      <c r="C363" s="247" t="s">
        <v>718</v>
      </c>
      <c r="D363" s="194">
        <v>0</v>
      </c>
      <c r="E363" s="194">
        <v>48580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6956329.1799999997</v>
      </c>
      <c r="E373" s="60">
        <f t="shared" si="90"/>
        <v>5074260.7</v>
      </c>
      <c r="F373" s="45">
        <f t="shared" si="72"/>
        <v>72.944516694076285</v>
      </c>
    </row>
    <row r="374" spans="1:6" ht="12.75" customHeight="1" x14ac:dyDescent="0.25">
      <c r="A374" s="63">
        <v>421</v>
      </c>
      <c r="B374" s="64" t="s">
        <v>732</v>
      </c>
      <c r="C374" s="247" t="s">
        <v>733</v>
      </c>
      <c r="D374" s="60">
        <f t="shared" ref="D374:E374" si="91">SUM(D375:D378)</f>
        <v>6692925.4299999997</v>
      </c>
      <c r="E374" s="60">
        <f t="shared" si="91"/>
        <v>4663950.99</v>
      </c>
      <c r="F374" s="45">
        <f t="shared" si="72"/>
        <v>69.684789391116837</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6692925.4299999997</v>
      </c>
      <c r="E378" s="194">
        <v>4663950.99</v>
      </c>
      <c r="F378" s="45">
        <f t="shared" si="72"/>
        <v>69.684789391116837</v>
      </c>
    </row>
    <row r="379" spans="1:6" ht="12.75" customHeight="1" x14ac:dyDescent="0.25">
      <c r="A379" s="63">
        <v>422</v>
      </c>
      <c r="B379" s="64" t="s">
        <v>738</v>
      </c>
      <c r="C379" s="247" t="s">
        <v>739</v>
      </c>
      <c r="D379" s="60">
        <f t="shared" ref="D379:E379" si="92">SUM(D380:D387)</f>
        <v>66911.42</v>
      </c>
      <c r="E379" s="60">
        <f t="shared" si="92"/>
        <v>275864.71000000002</v>
      </c>
      <c r="F379" s="45">
        <f t="shared" si="72"/>
        <v>412.28344877451411</v>
      </c>
    </row>
    <row r="380" spans="1:6" ht="12.75" customHeight="1" x14ac:dyDescent="0.25">
      <c r="A380" s="63">
        <v>4221</v>
      </c>
      <c r="B380" s="64" t="s">
        <v>648</v>
      </c>
      <c r="C380" s="247" t="s">
        <v>740</v>
      </c>
      <c r="D380" s="194">
        <v>7818.49</v>
      </c>
      <c r="E380" s="194">
        <v>19244.580000000002</v>
      </c>
      <c r="F380" s="45">
        <f t="shared" si="72"/>
        <v>246.14190208083659</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v>85575</v>
      </c>
      <c r="F382" s="45" t="str">
        <f t="shared" si="72"/>
        <v>-</v>
      </c>
    </row>
    <row r="383" spans="1:6" ht="12.75" customHeight="1" x14ac:dyDescent="0.25">
      <c r="A383" s="63">
        <v>4224</v>
      </c>
      <c r="B383" s="64" t="s">
        <v>654</v>
      </c>
      <c r="C383" s="247" t="s">
        <v>744</v>
      </c>
      <c r="D383" s="194">
        <v>0</v>
      </c>
      <c r="E383" s="194">
        <v>17791.88</v>
      </c>
      <c r="F383" s="45" t="str">
        <f t="shared" si="72"/>
        <v>-</v>
      </c>
    </row>
    <row r="384" spans="1:6" ht="12.75" customHeight="1" x14ac:dyDescent="0.25">
      <c r="A384" s="70">
        <v>4225</v>
      </c>
      <c r="B384" s="65" t="s">
        <v>656</v>
      </c>
      <c r="C384" s="278" t="s">
        <v>745</v>
      </c>
      <c r="D384" s="192">
        <v>33180.43</v>
      </c>
      <c r="E384" s="192">
        <v>125441.61</v>
      </c>
      <c r="F384" s="71">
        <f t="shared" si="72"/>
        <v>378.05902455152028</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25912.5</v>
      </c>
      <c r="E386" s="194">
        <v>27811.64</v>
      </c>
      <c r="F386" s="45">
        <f t="shared" si="72"/>
        <v>107.32904968644476</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114125.53</v>
      </c>
      <c r="E393" s="60">
        <f t="shared" si="94"/>
        <v>0</v>
      </c>
      <c r="F393" s="45">
        <f t="shared" si="72"/>
        <v>0</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114125.53</v>
      </c>
      <c r="E397" s="194"/>
      <c r="F397" s="45">
        <f t="shared" si="72"/>
        <v>0</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82366.8</v>
      </c>
      <c r="E401" s="60">
        <f t="shared" si="96"/>
        <v>134445</v>
      </c>
      <c r="F401" s="45">
        <f t="shared" si="72"/>
        <v>163.22717405556608</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303.75</v>
      </c>
      <c r="E403" s="194">
        <v>588.75</v>
      </c>
      <c r="F403" s="45">
        <f t="shared" si="72"/>
        <v>193.82716049382717</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82063.05</v>
      </c>
      <c r="E405" s="194">
        <v>133856.25</v>
      </c>
      <c r="F405" s="45">
        <f t="shared" si="72"/>
        <v>163.11391058460535</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3098453.03</v>
      </c>
      <c r="E418" s="60">
        <f t="shared" si="102"/>
        <v>4381409.3600000003</v>
      </c>
      <c r="F418" s="45">
        <f t="shared" si="72"/>
        <v>141.40635076853175</v>
      </c>
    </row>
    <row r="419" spans="1:6" ht="12.75" customHeight="1" x14ac:dyDescent="0.25">
      <c r="A419" s="63">
        <v>92212</v>
      </c>
      <c r="B419" s="64" t="s">
        <v>797</v>
      </c>
      <c r="C419" s="247" t="s">
        <v>798</v>
      </c>
      <c r="D419" s="194">
        <v>1493090.14</v>
      </c>
      <c r="E419" s="194">
        <v>0</v>
      </c>
      <c r="F419" s="45">
        <f t="shared" si="72"/>
        <v>0</v>
      </c>
    </row>
    <row r="420" spans="1:6" ht="12.75" customHeight="1" x14ac:dyDescent="0.25">
      <c r="A420" s="63">
        <v>92222</v>
      </c>
      <c r="B420" s="64" t="s">
        <v>799</v>
      </c>
      <c r="C420" s="247" t="s">
        <v>800</v>
      </c>
      <c r="D420" s="194">
        <v>0</v>
      </c>
      <c r="E420" s="194">
        <v>864879.66</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11036444.42</v>
      </c>
      <c r="E422" s="60">
        <f>E6+E308</f>
        <v>10546520.65</v>
      </c>
      <c r="F422" s="45">
        <f t="shared" si="72"/>
        <v>95.560855005873364</v>
      </c>
    </row>
    <row r="423" spans="1:6" ht="12.75" customHeight="1" x14ac:dyDescent="0.25">
      <c r="A423" s="63" t="s">
        <v>582</v>
      </c>
      <c r="B423" s="64" t="s">
        <v>805</v>
      </c>
      <c r="C423" s="247" t="s">
        <v>806</v>
      </c>
      <c r="D423" s="60">
        <f t="shared" ref="D423:E423" si="103">D299+D360</f>
        <v>12339240.919999998</v>
      </c>
      <c r="E423" s="60">
        <f t="shared" si="103"/>
        <v>11870908.02</v>
      </c>
      <c r="F423" s="45">
        <f t="shared" si="72"/>
        <v>96.204524224493397</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1302796.4999999981</v>
      </c>
      <c r="E425" s="60">
        <f t="shared" si="105"/>
        <v>1324387.3699999992</v>
      </c>
      <c r="F425" s="45">
        <f t="shared" si="72"/>
        <v>101.65727110872658</v>
      </c>
    </row>
    <row r="426" spans="1:6" ht="12.75" customHeight="1" x14ac:dyDescent="0.25">
      <c r="A426" s="251" t="s">
        <v>811</v>
      </c>
      <c r="B426" s="183" t="s">
        <v>812</v>
      </c>
      <c r="C426" s="252" t="s">
        <v>813</v>
      </c>
      <c r="D426" s="60">
        <f t="shared" ref="D426:E426" si="106">IF(D302-D303+D419-D420&gt;=0,D302-D303+D419-D420,0)</f>
        <v>4326985.8600000003</v>
      </c>
      <c r="E426" s="60">
        <f t="shared" si="106"/>
        <v>3024189.36</v>
      </c>
      <c r="F426" s="45">
        <f t="shared" si="72"/>
        <v>69.891362205653238</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73112.09</v>
      </c>
      <c r="E428" s="81">
        <f t="shared" si="108"/>
        <v>291383.88</v>
      </c>
      <c r="F428" s="61">
        <f t="shared" si="72"/>
        <v>398.54404380999097</v>
      </c>
    </row>
    <row r="429" spans="1:6" s="55" customFormat="1" ht="20.100000000000001" customHeight="1" x14ac:dyDescent="0.25">
      <c r="A429" s="332" t="s">
        <v>819</v>
      </c>
      <c r="B429" s="33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217814.2</v>
      </c>
      <c r="E535" s="60">
        <f>E536+E571+E584+E597+E629</f>
        <v>235487.94</v>
      </c>
      <c r="F535" s="45">
        <f t="shared" si="109"/>
        <v>108.11413580932741</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217814.2</v>
      </c>
      <c r="E597" s="60">
        <f t="shared" si="152"/>
        <v>235487.94</v>
      </c>
      <c r="F597" s="45">
        <f t="shared" si="109"/>
        <v>108.11413580932741</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217810.64</v>
      </c>
      <c r="E609" s="60">
        <f t="shared" si="156"/>
        <v>202337.26</v>
      </c>
      <c r="F609" s="45">
        <f t="shared" si="109"/>
        <v>92.895948517482893</v>
      </c>
    </row>
    <row r="610" spans="1:6" ht="22.8" x14ac:dyDescent="0.25">
      <c r="A610" s="63">
        <v>5443</v>
      </c>
      <c r="B610" s="64" t="s">
        <v>1170</v>
      </c>
      <c r="C610" s="247" t="s">
        <v>1171</v>
      </c>
      <c r="D610" s="194">
        <v>217810.64</v>
      </c>
      <c r="E610" s="194">
        <v>202337.26</v>
      </c>
      <c r="F610" s="45">
        <f t="shared" si="109"/>
        <v>92.895948517482893</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3.56</v>
      </c>
      <c r="E621" s="60">
        <f t="shared" si="158"/>
        <v>33150.68</v>
      </c>
      <c r="F621" s="45" t="str">
        <f t="shared" si="109"/>
        <v>&gt;&gt;100</v>
      </c>
    </row>
    <row r="622" spans="1:6" ht="12.75" customHeight="1" x14ac:dyDescent="0.25">
      <c r="A622" s="63">
        <v>5471</v>
      </c>
      <c r="B622" s="64" t="s">
        <v>1194</v>
      </c>
      <c r="C622" s="247" t="s">
        <v>1195</v>
      </c>
      <c r="D622" s="194">
        <v>3.56</v>
      </c>
      <c r="E622" s="194">
        <v>33150.68</v>
      </c>
      <c r="F622" s="45" t="str">
        <f t="shared" si="109"/>
        <v>&gt;&gt;100</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217814.2</v>
      </c>
      <c r="E640" s="60">
        <f>IF(E535-E430&gt;=0,E535-E430,0)</f>
        <v>235487.94</v>
      </c>
      <c r="F640" s="45">
        <f t="shared" si="109"/>
        <v>108.11413580932741</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249648.04</v>
      </c>
      <c r="E642" s="194">
        <v>467462.24</v>
      </c>
      <c r="F642" s="45">
        <f t="shared" si="109"/>
        <v>187.24851194505672</v>
      </c>
    </row>
    <row r="643" spans="1:6" ht="12.75" customHeight="1" x14ac:dyDescent="0.25">
      <c r="A643" s="63" t="s">
        <v>582</v>
      </c>
      <c r="B643" s="64" t="s">
        <v>1236</v>
      </c>
      <c r="C643" s="247" t="s">
        <v>1237</v>
      </c>
      <c r="D643" s="60">
        <f>D422+D430</f>
        <v>11036444.42</v>
      </c>
      <c r="E643" s="60">
        <f>E422+E430</f>
        <v>10546520.65</v>
      </c>
      <c r="F643" s="45">
        <f t="shared" si="109"/>
        <v>95.560855005873364</v>
      </c>
    </row>
    <row r="644" spans="1:6" ht="12.75" customHeight="1" x14ac:dyDescent="0.25">
      <c r="A644" s="63" t="s">
        <v>582</v>
      </c>
      <c r="B644" s="64" t="s">
        <v>1238</v>
      </c>
      <c r="C644" s="247" t="s">
        <v>1239</v>
      </c>
      <c r="D644" s="60">
        <f>D423+D535</f>
        <v>12557055.119999997</v>
      </c>
      <c r="E644" s="60">
        <f>E423+E535</f>
        <v>12106395.959999999</v>
      </c>
      <c r="F644" s="45">
        <f t="shared" si="109"/>
        <v>96.411107893583903</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1520610.6999999974</v>
      </c>
      <c r="E646" s="60">
        <f t="shared" si="164"/>
        <v>1559875.3099999987</v>
      </c>
      <c r="F646" s="45">
        <f t="shared" si="109"/>
        <v>102.58216057535314</v>
      </c>
    </row>
    <row r="647" spans="1:6" ht="22.8" x14ac:dyDescent="0.25">
      <c r="A647" s="251" t="s">
        <v>1244</v>
      </c>
      <c r="B647" s="64" t="s">
        <v>1245</v>
      </c>
      <c r="C647" s="252" t="s">
        <v>1244</v>
      </c>
      <c r="D647" s="60">
        <f>IF(D426-D427+D641-D642&gt;=0,D426-D427+D641-D642,0)</f>
        <v>4077337.8200000003</v>
      </c>
      <c r="E647" s="60">
        <f>IF(E426-E427+E641-E642&gt;=0,E426-E427+E641-E642,0)</f>
        <v>2556727.12</v>
      </c>
      <c r="F647" s="45">
        <f t="shared" si="109"/>
        <v>62.705795616415216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2556727.1200000029</v>
      </c>
      <c r="E649" s="60">
        <f t="shared" si="165"/>
        <v>996851.81000000145</v>
      </c>
      <c r="F649" s="45">
        <f t="shared" si="109"/>
        <v>38.989370519916896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32" t="s">
        <v>1254</v>
      </c>
      <c r="B652" s="333"/>
      <c r="C652" s="171"/>
      <c r="D652" s="43"/>
      <c r="E652" s="43"/>
      <c r="F652" s="44"/>
    </row>
    <row r="653" spans="1:6" ht="12.75" customHeight="1" x14ac:dyDescent="0.25">
      <c r="A653" s="63">
        <v>11</v>
      </c>
      <c r="B653" s="64" t="s">
        <v>1255</v>
      </c>
      <c r="C653" s="247" t="s">
        <v>1256</v>
      </c>
      <c r="D653" s="194">
        <v>5002002.09</v>
      </c>
      <c r="E653" s="194">
        <v>4021294.44</v>
      </c>
      <c r="F653" s="45">
        <f t="shared" ref="F653:F740" si="167">IF(D653&lt;&gt;0,IF(E653/D653&gt;=100,"&gt;&gt;100",E653/D653*100),"-")</f>
        <v>80.393697716347816</v>
      </c>
    </row>
    <row r="654" spans="1:6" ht="12.75" customHeight="1" x14ac:dyDescent="0.25">
      <c r="A654" s="63" t="s">
        <v>1257</v>
      </c>
      <c r="B654" s="64" t="s">
        <v>1258</v>
      </c>
      <c r="C654" s="247" t="s">
        <v>1257</v>
      </c>
      <c r="D654" s="194">
        <v>11527950.65</v>
      </c>
      <c r="E654" s="194">
        <v>11283737.35</v>
      </c>
      <c r="F654" s="45">
        <f t="shared" si="167"/>
        <v>97.881554949231159</v>
      </c>
    </row>
    <row r="655" spans="1:6" ht="12.75" customHeight="1" x14ac:dyDescent="0.25">
      <c r="A655" s="63" t="s">
        <v>1259</v>
      </c>
      <c r="B655" s="64" t="s">
        <v>1260</v>
      </c>
      <c r="C655" s="247" t="s">
        <v>1259</v>
      </c>
      <c r="D655" s="194">
        <v>12508658.300000001</v>
      </c>
      <c r="E655" s="194">
        <v>13345104.9</v>
      </c>
      <c r="F655" s="45">
        <f t="shared" si="167"/>
        <v>106.68694099670147</v>
      </c>
    </row>
    <row r="656" spans="1:6" ht="22.8" x14ac:dyDescent="0.25">
      <c r="A656" s="63">
        <v>11</v>
      </c>
      <c r="B656" s="64" t="s">
        <v>1261</v>
      </c>
      <c r="C656" s="247" t="s">
        <v>1262</v>
      </c>
      <c r="D656" s="60">
        <f t="shared" ref="D656:E656" si="168">+D653+D654-D655</f>
        <v>4021294.4399999995</v>
      </c>
      <c r="E656" s="60">
        <f t="shared" si="168"/>
        <v>1959926.8899999987</v>
      </c>
      <c r="F656" s="45">
        <f t="shared" si="167"/>
        <v>48.738706385300127</v>
      </c>
    </row>
    <row r="657" spans="1:6" ht="22.8" x14ac:dyDescent="0.25">
      <c r="A657" s="63" t="s">
        <v>582</v>
      </c>
      <c r="B657" s="64" t="s">
        <v>1263</v>
      </c>
      <c r="C657" s="247" t="s">
        <v>1264</v>
      </c>
      <c r="D657" s="253">
        <v>16</v>
      </c>
      <c r="E657" s="253">
        <v>16</v>
      </c>
      <c r="F657" s="45">
        <f t="shared" si="167"/>
        <v>100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16</v>
      </c>
      <c r="E659" s="253">
        <v>16</v>
      </c>
      <c r="F659" s="45">
        <f t="shared" si="167"/>
        <v>100</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1238333.43</v>
      </c>
      <c r="E669" s="194">
        <v>185829.81</v>
      </c>
      <c r="F669" s="45">
        <f t="shared" si="167"/>
        <v>15.006443781461993</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178808.55</v>
      </c>
      <c r="E673" s="194"/>
      <c r="F673" s="45">
        <f t="shared" si="167"/>
        <v>0</v>
      </c>
    </row>
    <row r="674" spans="1:6" ht="12.75" customHeight="1" x14ac:dyDescent="0.25">
      <c r="A674" s="63">
        <v>63322</v>
      </c>
      <c r="B674" s="64" t="s">
        <v>1298</v>
      </c>
      <c r="C674" s="247" t="s">
        <v>1299</v>
      </c>
      <c r="D674" s="194">
        <v>105000</v>
      </c>
      <c r="E674" s="194">
        <v>2030105.4</v>
      </c>
      <c r="F674" s="45">
        <f t="shared" si="167"/>
        <v>1933.4337142857141</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456674.68</v>
      </c>
      <c r="E706" s="192">
        <v>222704.29</v>
      </c>
      <c r="F706" s="71">
        <f t="shared" si="167"/>
        <v>48.766507046109936</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24124.11</v>
      </c>
      <c r="E760" s="194">
        <v>21102.74</v>
      </c>
      <c r="F760" s="45">
        <f t="shared" si="169"/>
        <v>87.475724493048659</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21999.88</v>
      </c>
      <c r="E779" s="192">
        <v>206462.21</v>
      </c>
      <c r="F779" s="71">
        <f t="shared" si="169"/>
        <v>938.46970983478093</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258382.66</v>
      </c>
      <c r="E850" s="194">
        <v>322414.31</v>
      </c>
      <c r="F850" s="45">
        <f t="shared" si="169"/>
        <v>124.78171329298955</v>
      </c>
    </row>
    <row r="851" spans="1:6" ht="12.75" customHeight="1" x14ac:dyDescent="0.25">
      <c r="A851" s="63">
        <v>37221</v>
      </c>
      <c r="B851" s="64" t="s">
        <v>1631</v>
      </c>
      <c r="C851" s="247" t="s">
        <v>1632</v>
      </c>
      <c r="D851" s="194">
        <v>192863.42</v>
      </c>
      <c r="E851" s="194">
        <v>224425.31</v>
      </c>
      <c r="F851" s="45">
        <f t="shared" si="169"/>
        <v>116.36489179752178</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217810.64</v>
      </c>
      <c r="E980" s="192">
        <v>202337.26</v>
      </c>
      <c r="F980" s="71">
        <f t="shared" si="169"/>
        <v>92.895948517482893</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3.56</v>
      </c>
      <c r="E995" s="192">
        <v>33150.68</v>
      </c>
      <c r="F995" s="71" t="str">
        <f t="shared" si="169"/>
        <v>&gt;&gt;100</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28" t="s">
        <v>1948</v>
      </c>
      <c r="B1010" s="32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26"/>
      <c r="E1021" s="327"/>
      <c r="F1021" s="51"/>
    </row>
    <row r="1022" spans="1:6" ht="15" customHeight="1" x14ac:dyDescent="0.25">
      <c r="A1022" s="140"/>
      <c r="B1022" s="163"/>
      <c r="C1022" s="173"/>
      <c r="D1022" s="326"/>
      <c r="E1022" s="32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7" t="s">
        <v>1970</v>
      </c>
      <c r="B2" s="368"/>
      <c r="C2" s="368"/>
      <c r="D2" s="368"/>
      <c r="E2" s="368"/>
      <c r="F2" s="368"/>
      <c r="G2" s="368"/>
      <c r="H2" s="368"/>
      <c r="I2" s="36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9" t="s">
        <v>1972</v>
      </c>
      <c r="B4" s="370"/>
      <c r="C4" s="370"/>
      <c r="D4" s="370"/>
      <c r="E4" s="370"/>
      <c r="F4" s="370"/>
      <c r="G4" s="370"/>
      <c r="H4" s="370"/>
      <c r="I4" s="370"/>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26223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37" t="s">
        <v>1976</v>
      </c>
      <c r="F7" s="371" t="s">
        <v>1977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7"/>
      <c r="F8" s="351" t="s">
        <v>1980</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7"/>
      <c r="F9" s="365" t="s">
        <v>1981</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7"/>
      <c r="F10" s="351" t="s">
        <v>1982</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7"/>
      <c r="F11" s="363" t="s">
        <v>1983</v>
      </c>
      <c r="G11" s="36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7"/>
      <c r="F12" s="361" t="s">
        <v>1984</v>
      </c>
      <c r="G12" s="362"/>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7"/>
      <c r="F13" s="334" t="s">
        <v>1987</v>
      </c>
      <c r="G13" s="335"/>
      <c r="H13" s="336"/>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8" t="s">
        <v>8</v>
      </c>
      <c r="C16" s="350"/>
      <c r="D16" s="350"/>
      <c r="E16" s="350"/>
      <c r="F16" s="340"/>
      <c r="G16" s="201" t="s">
        <v>9</v>
      </c>
      <c r="H16" s="265" t="s">
        <v>10</v>
      </c>
      <c r="I16" s="266" t="s">
        <v>11</v>
      </c>
      <c r="J16" s="5"/>
      <c r="K16" s="5"/>
      <c r="L16" s="5"/>
      <c r="M16" s="5"/>
      <c r="N16" s="5"/>
      <c r="O16" s="5"/>
      <c r="P16" s="5"/>
      <c r="Q16" s="5"/>
      <c r="R16" s="5"/>
      <c r="S16" s="5"/>
      <c r="T16" s="5"/>
      <c r="U16" s="5"/>
      <c r="V16" s="5"/>
      <c r="W16" s="5"/>
    </row>
    <row r="17" spans="1:23" ht="12.75" customHeight="1" x14ac:dyDescent="0.25">
      <c r="A17" s="358" t="s">
        <v>1977</v>
      </c>
      <c r="B17" s="341" t="str">
        <f>'PR-RAS'!B6</f>
        <v>PRIHODI POSLOVANJA (šifre 61+62+63+64+65+66+67+68)</v>
      </c>
      <c r="C17" s="342"/>
      <c r="D17" s="342"/>
      <c r="E17" s="342"/>
      <c r="F17" s="343"/>
      <c r="G17" s="28" t="str">
        <f>'PR-RAS'!C6</f>
        <v>6</v>
      </c>
      <c r="H17" s="275">
        <f>'PR-RAS'!D6</f>
        <v>7178568.2699999996</v>
      </c>
      <c r="I17" s="275">
        <f>'PR-RAS'!E6</f>
        <v>9805089.3100000005</v>
      </c>
      <c r="J17" s="5"/>
      <c r="K17" s="5"/>
      <c r="L17" s="5"/>
      <c r="M17" s="5"/>
      <c r="N17" s="5"/>
      <c r="O17" s="5"/>
      <c r="P17" s="5"/>
      <c r="Q17" s="5"/>
      <c r="R17" s="5"/>
      <c r="S17" s="5"/>
      <c r="T17" s="5"/>
      <c r="U17" s="5"/>
      <c r="V17" s="5"/>
      <c r="W17" s="5"/>
    </row>
    <row r="18" spans="1:23" ht="12.75" customHeight="1" x14ac:dyDescent="0.25">
      <c r="A18" s="359"/>
      <c r="B18" s="344" t="str">
        <f>'PR-RAS'!B152</f>
        <v xml:space="preserve">RASHODI POSLOVANJA (šifre 31+32+34+35+36+37+38) </v>
      </c>
      <c r="C18" s="345"/>
      <c r="D18" s="345"/>
      <c r="E18" s="345"/>
      <c r="F18" s="346"/>
      <c r="G18" s="29" t="str">
        <f>'PR-RAS'!C152</f>
        <v>3</v>
      </c>
      <c r="H18" s="275">
        <f>'PR-RAS'!D152</f>
        <v>5382911.7399999993</v>
      </c>
      <c r="I18" s="275">
        <f>'PR-RAS'!E152</f>
        <v>6748067.3199999994</v>
      </c>
      <c r="J18" s="5"/>
      <c r="K18" s="5"/>
      <c r="L18" s="5"/>
      <c r="M18" s="5"/>
      <c r="N18" s="5"/>
      <c r="O18" s="5"/>
      <c r="P18" s="5"/>
      <c r="Q18" s="5"/>
      <c r="R18" s="5"/>
      <c r="S18" s="5"/>
      <c r="T18" s="5"/>
      <c r="U18" s="5"/>
      <c r="V18" s="5"/>
      <c r="W18" s="5"/>
    </row>
    <row r="19" spans="1:23" ht="12.75" customHeight="1" x14ac:dyDescent="0.25">
      <c r="A19" s="359"/>
      <c r="B19" s="344" t="str">
        <f>'PR-RAS'!B649</f>
        <v>Višak prihoda i primitaka raspoloživ u sljedećem razdoblju (šifre X005 + '9221-9222' - Y005 - '9222-9221')</v>
      </c>
      <c r="C19" s="345"/>
      <c r="D19" s="345"/>
      <c r="E19" s="345"/>
      <c r="F19" s="346"/>
      <c r="G19" s="29" t="str">
        <f>'PR-RAS'!C649</f>
        <v>X006</v>
      </c>
      <c r="H19" s="275">
        <f>'PR-RAS'!D649</f>
        <v>2556727.1200000029</v>
      </c>
      <c r="I19" s="275">
        <f>'PR-RAS'!E649</f>
        <v>996851.81000000145</v>
      </c>
      <c r="J19" s="5"/>
      <c r="K19" s="5"/>
      <c r="L19" s="5"/>
      <c r="M19" s="5"/>
      <c r="N19" s="5"/>
      <c r="O19" s="5"/>
      <c r="P19" s="5"/>
      <c r="Q19" s="5"/>
      <c r="R19" s="5"/>
      <c r="S19" s="5"/>
      <c r="T19" s="5"/>
      <c r="U19" s="5"/>
      <c r="V19" s="5"/>
      <c r="W19" s="5"/>
    </row>
    <row r="20" spans="1:23" ht="12.75" customHeight="1" x14ac:dyDescent="0.25">
      <c r="A20" s="360"/>
      <c r="B20" s="347" t="str">
        <f>'PR-RAS'!B650</f>
        <v>Manjak prihoda i primitaka za pokriće u sljedećem razdoblju (šifre Y005 + '9222-9221' - X005 - '9221-9222' )</v>
      </c>
      <c r="C20" s="348"/>
      <c r="D20" s="348"/>
      <c r="E20" s="348"/>
      <c r="F20" s="34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8" t="s">
        <v>8</v>
      </c>
      <c r="C21" s="339"/>
      <c r="D21" s="339"/>
      <c r="E21" s="339"/>
      <c r="F21" s="340"/>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8" t="s">
        <v>1980</v>
      </c>
      <c r="B22" s="341" t="str">
        <f>BILANCA!B7</f>
        <v>Nefinancijska imovina (šifre 01+02+03+04+05+06)</v>
      </c>
      <c r="C22" s="342"/>
      <c r="D22" s="342"/>
      <c r="E22" s="342"/>
      <c r="F22" s="343"/>
      <c r="G22" s="126" t="str">
        <f>BILANCA!C7</f>
        <v>B002</v>
      </c>
      <c r="H22" s="275">
        <f>BILANCA!D7</f>
        <v>40627716.549999997</v>
      </c>
      <c r="I22" s="275">
        <f>BILANCA!E7</f>
        <v>43802107.270000003</v>
      </c>
      <c r="J22" s="5"/>
      <c r="K22" s="5"/>
      <c r="L22" s="5"/>
      <c r="M22" s="5"/>
      <c r="N22" s="5"/>
      <c r="O22" s="5"/>
      <c r="P22" s="5"/>
      <c r="Q22" s="5"/>
      <c r="R22" s="5"/>
      <c r="S22" s="5"/>
      <c r="T22" s="5"/>
      <c r="U22" s="5"/>
      <c r="V22" s="5"/>
      <c r="W22" s="5"/>
    </row>
    <row r="23" spans="1:23" ht="12.75" customHeight="1" x14ac:dyDescent="0.25">
      <c r="A23" s="359"/>
      <c r="B23" s="344" t="str">
        <f>BILANCA!B69</f>
        <v>Financijska imovina (šifre 11+12+13+14+15+16+17+19)</v>
      </c>
      <c r="C23" s="345"/>
      <c r="D23" s="345"/>
      <c r="E23" s="345"/>
      <c r="F23" s="346"/>
      <c r="G23" s="127" t="str">
        <f>BILANCA!C69</f>
        <v>1</v>
      </c>
      <c r="H23" s="275">
        <f>BILANCA!D69</f>
        <v>6244148.3500000006</v>
      </c>
      <c r="I23" s="275">
        <f>BILANCA!E69</f>
        <v>3899887.48</v>
      </c>
      <c r="J23" s="5"/>
      <c r="K23" s="5"/>
      <c r="L23" s="5"/>
      <c r="M23" s="5"/>
      <c r="N23" s="5"/>
      <c r="O23" s="5"/>
      <c r="P23" s="5"/>
      <c r="Q23" s="5"/>
      <c r="R23" s="5"/>
      <c r="S23" s="5"/>
      <c r="T23" s="5"/>
      <c r="U23" s="5"/>
      <c r="V23" s="5"/>
      <c r="W23" s="5"/>
    </row>
    <row r="24" spans="1:23" ht="12.75" customHeight="1" x14ac:dyDescent="0.25">
      <c r="A24" s="359"/>
      <c r="B24" s="344" t="str">
        <f>BILANCA!B177</f>
        <v xml:space="preserve">Obveze (šifre 23+24+25+26+27+29) </v>
      </c>
      <c r="C24" s="345"/>
      <c r="D24" s="345"/>
      <c r="E24" s="345"/>
      <c r="F24" s="346"/>
      <c r="G24" s="127" t="str">
        <f>BILANCA!C177</f>
        <v>2</v>
      </c>
      <c r="H24" s="275">
        <f>BILANCA!D177</f>
        <v>2913745.99</v>
      </c>
      <c r="I24" s="275">
        <f>BILANCA!E177</f>
        <v>2068348.67</v>
      </c>
      <c r="J24" s="5"/>
      <c r="K24" s="5"/>
      <c r="L24" s="5"/>
      <c r="M24" s="5"/>
      <c r="N24" s="5"/>
      <c r="O24" s="5"/>
      <c r="P24" s="5"/>
      <c r="Q24" s="5"/>
      <c r="R24" s="5"/>
      <c r="S24" s="5"/>
      <c r="T24" s="5"/>
      <c r="U24" s="5"/>
      <c r="V24" s="5"/>
      <c r="W24" s="5"/>
    </row>
    <row r="25" spans="1:23" ht="12.75" customHeight="1" x14ac:dyDescent="0.25">
      <c r="A25" s="360"/>
      <c r="B25" s="347" t="str">
        <f>BILANCA!B251</f>
        <v>Vlastiti izvori (šifre 91 + 922 - 93 + 96 + 97)</v>
      </c>
      <c r="C25" s="348"/>
      <c r="D25" s="348"/>
      <c r="E25" s="348"/>
      <c r="F25" s="349"/>
      <c r="G25" s="128" t="str">
        <f>BILANCA!C251</f>
        <v>9</v>
      </c>
      <c r="H25" s="275">
        <f>BILANCA!D251</f>
        <v>43958118.910000004</v>
      </c>
      <c r="I25" s="275">
        <f>BILANCA!E251</f>
        <v>45633646.080000006</v>
      </c>
      <c r="J25" s="5"/>
      <c r="K25" s="5"/>
      <c r="L25" s="5"/>
      <c r="M25" s="5"/>
      <c r="N25" s="5"/>
      <c r="O25" s="5"/>
      <c r="P25" s="5"/>
      <c r="Q25" s="5"/>
      <c r="R25" s="5"/>
      <c r="S25" s="5"/>
      <c r="T25" s="5"/>
      <c r="U25" s="5"/>
      <c r="V25" s="5"/>
      <c r="W25" s="5"/>
    </row>
    <row r="26" spans="1:23" ht="48" x14ac:dyDescent="0.25">
      <c r="A26" s="200" t="s">
        <v>1988</v>
      </c>
      <c r="B26" s="338" t="s">
        <v>8</v>
      </c>
      <c r="C26" s="339"/>
      <c r="D26" s="339"/>
      <c r="E26" s="339"/>
      <c r="F26" s="340"/>
      <c r="G26" s="201" t="s">
        <v>9</v>
      </c>
      <c r="H26" s="265" t="s">
        <v>10</v>
      </c>
      <c r="I26" s="266" t="s">
        <v>11</v>
      </c>
      <c r="J26" s="5"/>
      <c r="K26" s="5"/>
      <c r="L26" s="5"/>
      <c r="M26" s="5"/>
      <c r="N26" s="5"/>
      <c r="O26" s="5"/>
      <c r="P26" s="5"/>
      <c r="Q26" s="5"/>
      <c r="R26" s="5"/>
      <c r="S26" s="5"/>
      <c r="T26" s="5"/>
      <c r="U26" s="5"/>
      <c r="V26" s="5"/>
      <c r="W26" s="5"/>
    </row>
    <row r="27" spans="1:23" ht="12.75" customHeight="1" x14ac:dyDescent="0.25">
      <c r="A27" s="358" t="s">
        <v>1991</v>
      </c>
      <c r="B27" s="341" t="str">
        <f>'RAS-funkcijski'!B5</f>
        <v>Opće javne usluge (šifre 011+012+013+014 do 018)</v>
      </c>
      <c r="C27" s="342"/>
      <c r="D27" s="342"/>
      <c r="E27" s="342"/>
      <c r="F27" s="343"/>
      <c r="G27" s="126" t="str">
        <f>'RAS-funkcijski'!C5</f>
        <v>01</v>
      </c>
      <c r="H27" s="275">
        <f>'RAS-funkcijski'!D5</f>
        <v>1200133.8399999999</v>
      </c>
      <c r="I27" s="275">
        <f>'RAS-funkcijski'!E5</f>
        <v>1596715.51</v>
      </c>
      <c r="J27" s="5"/>
      <c r="K27" s="5"/>
      <c r="L27" s="5"/>
      <c r="M27" s="5"/>
      <c r="N27" s="5"/>
      <c r="O27" s="5"/>
      <c r="P27" s="5"/>
      <c r="Q27" s="5"/>
      <c r="R27" s="5"/>
      <c r="S27" s="5"/>
      <c r="T27" s="5"/>
      <c r="U27" s="5"/>
      <c r="V27" s="5"/>
      <c r="W27" s="5"/>
    </row>
    <row r="28" spans="1:23" ht="12.75" customHeight="1" x14ac:dyDescent="0.25">
      <c r="A28" s="359"/>
      <c r="B28" s="344" t="str">
        <f>'RAS-funkcijski'!B35</f>
        <v>Ekonomski poslovi (šifre 041+042+043+044+045+046+047+048+049)</v>
      </c>
      <c r="C28" s="345"/>
      <c r="D28" s="345"/>
      <c r="E28" s="345"/>
      <c r="F28" s="346"/>
      <c r="G28" s="127" t="str">
        <f>'RAS-funkcijski'!C35</f>
        <v>04</v>
      </c>
      <c r="H28" s="275">
        <f>'RAS-funkcijski'!D35</f>
        <v>1526125.54</v>
      </c>
      <c r="I28" s="275">
        <f>'RAS-funkcijski'!E35</f>
        <v>1682046.08</v>
      </c>
      <c r="J28" s="5"/>
      <c r="K28" s="5"/>
      <c r="L28" s="5"/>
      <c r="M28" s="5"/>
      <c r="N28" s="5"/>
      <c r="O28" s="5"/>
      <c r="P28" s="5"/>
      <c r="Q28" s="5"/>
      <c r="R28" s="5"/>
      <c r="S28" s="5"/>
      <c r="T28" s="5"/>
      <c r="U28" s="5"/>
      <c r="V28" s="5"/>
      <c r="W28" s="5"/>
    </row>
    <row r="29" spans="1:23" ht="12.75" customHeight="1" x14ac:dyDescent="0.25">
      <c r="A29" s="359"/>
      <c r="B29" s="344" t="str">
        <f>'RAS-funkcijski'!B88</f>
        <v>Rashodi vezani za stanovanje i kom. pogodnosti koji nisu drugdje svrstani</v>
      </c>
      <c r="C29" s="345"/>
      <c r="D29" s="345"/>
      <c r="E29" s="345"/>
      <c r="F29" s="346"/>
      <c r="G29" s="127" t="str">
        <f>'RAS-funkcijski'!C88</f>
        <v>066</v>
      </c>
      <c r="H29" s="275">
        <f>'RAS-funkcijski'!D88</f>
        <v>2522898.5499999998</v>
      </c>
      <c r="I29" s="275">
        <f>'RAS-funkcijski'!E88</f>
        <v>1380235.13</v>
      </c>
      <c r="J29" s="5"/>
      <c r="K29" s="5"/>
      <c r="L29" s="5"/>
      <c r="M29" s="5"/>
      <c r="N29" s="5"/>
      <c r="O29" s="5"/>
      <c r="P29" s="5"/>
      <c r="Q29" s="5"/>
      <c r="R29" s="5"/>
      <c r="S29" s="5"/>
      <c r="T29" s="5"/>
      <c r="U29" s="5"/>
      <c r="V29" s="5"/>
      <c r="W29" s="5"/>
    </row>
    <row r="30" spans="1:23" ht="12.75" customHeight="1" x14ac:dyDescent="0.25">
      <c r="A30" s="359"/>
      <c r="B30" s="344" t="str">
        <f>'RAS-funkcijski'!B114</f>
        <v>Obrazovanje (šifre 091+092+093+094+095+096+097+098)</v>
      </c>
      <c r="C30" s="345"/>
      <c r="D30" s="345"/>
      <c r="E30" s="345"/>
      <c r="F30" s="346"/>
      <c r="G30" s="127" t="str">
        <f>'RAS-funkcijski'!C114</f>
        <v>09</v>
      </c>
      <c r="H30" s="275">
        <f>'RAS-funkcijski'!D114</f>
        <v>339943</v>
      </c>
      <c r="I30" s="275">
        <f>'RAS-funkcijski'!E114</f>
        <v>596105.24</v>
      </c>
      <c r="J30" s="5"/>
      <c r="K30" s="5"/>
      <c r="L30" s="5"/>
      <c r="M30" s="5"/>
      <c r="N30" s="5"/>
      <c r="O30" s="5"/>
      <c r="P30" s="5"/>
      <c r="Q30" s="5"/>
      <c r="R30" s="5"/>
      <c r="S30" s="5"/>
      <c r="T30" s="5"/>
      <c r="U30" s="5"/>
      <c r="V30" s="5"/>
      <c r="W30" s="5"/>
    </row>
    <row r="31" spans="1:23" ht="12.75" customHeight="1" x14ac:dyDescent="0.25">
      <c r="A31" s="360"/>
      <c r="B31" s="347" t="str">
        <f>'RAS-funkcijski'!B141</f>
        <v>Kontrolni zbroj (šifre 01+02+03+04+05+06+07+08+09+10)</v>
      </c>
      <c r="C31" s="348"/>
      <c r="D31" s="348"/>
      <c r="E31" s="348"/>
      <c r="F31" s="349"/>
      <c r="G31" s="128" t="str">
        <f>'RAS-funkcijski'!C141</f>
        <v>R1</v>
      </c>
      <c r="H31" s="275">
        <f>'RAS-funkcijski'!D141</f>
        <v>11254811.140000001</v>
      </c>
      <c r="I31" s="275">
        <f>'RAS-funkcijski'!E141</f>
        <v>10296625.610000001</v>
      </c>
      <c r="J31" s="5"/>
      <c r="K31" s="5"/>
      <c r="L31" s="5"/>
      <c r="M31" s="5"/>
      <c r="N31" s="5"/>
      <c r="O31" s="5"/>
      <c r="P31" s="5"/>
      <c r="Q31" s="5"/>
      <c r="R31" s="5"/>
      <c r="S31" s="5"/>
      <c r="T31" s="5"/>
      <c r="U31" s="5"/>
      <c r="V31" s="5"/>
      <c r="W31" s="5"/>
    </row>
    <row r="32" spans="1:23" ht="29.25" customHeight="1" x14ac:dyDescent="0.25">
      <c r="A32" s="200" t="s">
        <v>1988</v>
      </c>
      <c r="B32" s="338" t="s">
        <v>8</v>
      </c>
      <c r="C32" s="339"/>
      <c r="D32" s="339"/>
      <c r="E32" s="339"/>
      <c r="F32" s="340"/>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8" t="s">
        <v>1982</v>
      </c>
      <c r="B33" s="355" t="str">
        <f>'P-VRIO'!B5</f>
        <v>Promjene u vrijednosti i obujmu imovine (šifre 91511+91512)</v>
      </c>
      <c r="C33" s="342"/>
      <c r="D33" s="342"/>
      <c r="E33" s="342"/>
      <c r="F33" s="34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9"/>
      <c r="B34" s="356" t="str">
        <f>'P-VRIO'!B22</f>
        <v>Promjene u obujmu imovine (šifre P016+P023)</v>
      </c>
      <c r="C34" s="345"/>
      <c r="D34" s="345"/>
      <c r="E34" s="345"/>
      <c r="F34" s="34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8" t="s">
        <v>8</v>
      </c>
      <c r="C37" s="339"/>
      <c r="D37" s="339"/>
      <c r="E37" s="339"/>
      <c r="F37" s="340"/>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8" t="s">
        <v>1983</v>
      </c>
      <c r="B38" s="341" t="str">
        <f>OBVEZE!B5</f>
        <v>Stanje obveza 1. siječnja (=stanju obveza iz Izvještaja o obvezama na 31. prosinca prethodne godine)</v>
      </c>
      <c r="C38" s="342"/>
      <c r="D38" s="342"/>
      <c r="E38" s="342"/>
      <c r="F38" s="343"/>
      <c r="G38" s="126" t="str">
        <f>OBVEZE!C5</f>
        <v>V001</v>
      </c>
      <c r="H38" s="275">
        <f>OBVEZE!D5</f>
        <v>2913745.99</v>
      </c>
      <c r="I38" s="275" t="s">
        <v>1994</v>
      </c>
      <c r="J38" s="5"/>
      <c r="K38" s="5"/>
      <c r="L38" s="5"/>
      <c r="M38" s="5"/>
      <c r="N38" s="5"/>
      <c r="O38" s="5"/>
      <c r="P38" s="5"/>
      <c r="Q38" s="5"/>
      <c r="R38" s="5"/>
      <c r="S38" s="5"/>
      <c r="T38" s="5"/>
      <c r="U38" s="5"/>
      <c r="V38" s="5"/>
      <c r="W38" s="5"/>
    </row>
    <row r="39" spans="1:23" ht="12.75" customHeight="1" x14ac:dyDescent="0.25">
      <c r="A39" s="359"/>
      <c r="B39" s="344" t="str">
        <f>OBVEZE!B44</f>
        <v>Stanje obveza na kraju izvještajnog razdoblja (šifre V001+V002-V004) i (šifre V007+V009)</v>
      </c>
      <c r="C39" s="345"/>
      <c r="D39" s="345"/>
      <c r="E39" s="345"/>
      <c r="F39" s="346"/>
      <c r="G39" s="127" t="str">
        <f>OBVEZE!C44</f>
        <v>V006</v>
      </c>
      <c r="H39" s="275" t="s">
        <v>1994</v>
      </c>
      <c r="I39" s="275">
        <f>OBVEZE!D44</f>
        <v>2068348.67</v>
      </c>
      <c r="J39" s="5"/>
      <c r="K39" s="5"/>
      <c r="L39" s="5"/>
      <c r="M39" s="5"/>
      <c r="N39" s="5"/>
      <c r="O39" s="5"/>
      <c r="P39" s="5"/>
      <c r="Q39" s="5"/>
      <c r="R39" s="5"/>
      <c r="S39" s="5"/>
      <c r="T39" s="5"/>
      <c r="U39" s="5"/>
      <c r="V39" s="5"/>
      <c r="W39" s="5"/>
    </row>
    <row r="40" spans="1:23" ht="12.75" customHeight="1" x14ac:dyDescent="0.25">
      <c r="A40" s="359"/>
      <c r="B40" s="344" t="str">
        <f>OBVEZE!B45</f>
        <v>Stanje dospjelih obveza na kraju izvještajnog razdoblja (šifre V008+D23+D24 + 'D dio 25,26' + D27)</v>
      </c>
      <c r="C40" s="345"/>
      <c r="D40" s="345"/>
      <c r="E40" s="345"/>
      <c r="F40" s="346"/>
      <c r="G40" s="127" t="str">
        <f>OBVEZE!C45</f>
        <v>V007</v>
      </c>
      <c r="H40" s="275" t="s">
        <v>1994</v>
      </c>
      <c r="I40" s="275">
        <f>OBVEZE!D45</f>
        <v>216433.37</v>
      </c>
      <c r="J40" s="5"/>
      <c r="K40" s="5"/>
      <c r="L40" s="5"/>
      <c r="M40" s="5"/>
      <c r="N40" s="5"/>
      <c r="O40" s="5"/>
      <c r="P40" s="5"/>
      <c r="Q40" s="5"/>
      <c r="R40" s="5"/>
      <c r="S40" s="5"/>
      <c r="T40" s="5"/>
      <c r="U40" s="5"/>
      <c r="V40" s="5"/>
      <c r="W40" s="5"/>
    </row>
    <row r="41" spans="1:23" ht="12.75" customHeight="1" x14ac:dyDescent="0.25">
      <c r="A41" s="360"/>
      <c r="B41" s="347" t="str">
        <f>OBVEZE!B104</f>
        <v>Stanje nedospjelih obveza na kraju izvještajnog razdoblja (šifre V010 + ND23 + ND24 + 'ND dio 25,26' + ND27)</v>
      </c>
      <c r="C41" s="348"/>
      <c r="D41" s="348"/>
      <c r="E41" s="348"/>
      <c r="F41" s="349"/>
      <c r="G41" s="128" t="str">
        <f>OBVEZE!C104</f>
        <v>V009</v>
      </c>
      <c r="H41" s="276" t="s">
        <v>1994</v>
      </c>
      <c r="I41" s="276">
        <f>OBVEZE!D104</f>
        <v>1851915.2999999998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5" priority="3" operator="equal">
      <formula>"DA"</formula>
    </cfRule>
  </conditionalFormatting>
  <conditionalFormatting sqref="I7:I12">
    <cfRule type="cellIs" dxfId="24" priority="2" operator="notEqual">
      <formula>"Nema"</formula>
    </cfRule>
  </conditionalFormatting>
  <conditionalFormatting sqref="I13">
    <cfRule type="cellIs" dxfId="2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4" zoomScaleNormal="100" workbookViewId="0">
      <selection activeCell="E253" sqref="E25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46871864.899999999</v>
      </c>
      <c r="E6" s="180">
        <f t="shared" si="0"/>
        <v>47701994.75</v>
      </c>
      <c r="F6" s="181">
        <f t="shared" ref="F6:F298" si="1">IF(D6&gt;0,IF(E6/D6&gt;=100,"&gt;&gt;100",E6/D6*100),"-")</f>
        <v>101.77106213241369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40627716.549999997</v>
      </c>
      <c r="E7" s="79">
        <f t="shared" si="2"/>
        <v>43802107.270000003</v>
      </c>
      <c r="F7" s="71">
        <f t="shared" si="1"/>
        <v>107.81336237810295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2006241.7</v>
      </c>
      <c r="E8" s="79">
        <f>E9+E10-E11</f>
        <v>2424421.7000000002</v>
      </c>
      <c r="F8" s="71">
        <f t="shared" si="1"/>
        <v>120.84394916126008</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2006241.7</v>
      </c>
      <c r="E9" s="192">
        <v>2424421.7000000002</v>
      </c>
      <c r="F9" s="71">
        <f t="shared" si="1"/>
        <v>120.84394916126008</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38621474.849999994</v>
      </c>
      <c r="E12" s="79">
        <f t="shared" si="3"/>
        <v>41377685.57</v>
      </c>
      <c r="F12" s="71">
        <f t="shared" si="1"/>
        <v>107.13647195169193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37634856.739999995</v>
      </c>
      <c r="E13" s="79">
        <f t="shared" si="4"/>
        <v>40198527.57</v>
      </c>
      <c r="F13" s="71">
        <f t="shared" si="1"/>
        <v>106.81195851949457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1914693.47</v>
      </c>
      <c r="E15" s="192">
        <v>1914693.47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2407391.9900000002</v>
      </c>
      <c r="E16" s="192">
        <v>2407391.9900000002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39711175.159999996</v>
      </c>
      <c r="E17" s="192">
        <v>44397460.939999998</v>
      </c>
      <c r="F17" s="71">
        <f t="shared" si="1"/>
        <v>111.80092445292419</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6398403.8799999999</v>
      </c>
      <c r="E18" s="192">
        <v>8521018.8300000001</v>
      </c>
      <c r="F18" s="71">
        <f t="shared" si="1"/>
        <v>133.17413201493619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389427.78999999992</v>
      </c>
      <c r="E19" s="79">
        <f t="shared" si="5"/>
        <v>633984.19999999995</v>
      </c>
      <c r="F19" s="71">
        <f t="shared" si="1"/>
        <v>162.79891067866527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138718.29999999999</v>
      </c>
      <c r="E20" s="192">
        <v>148764.84</v>
      </c>
      <c r="F20" s="71">
        <f t="shared" si="1"/>
        <v>107.24240421054756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22366.5</v>
      </c>
      <c r="E21" s="192">
        <v>22366.5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162026.69</v>
      </c>
      <c r="E22" s="192">
        <v>162026.69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165554.01</v>
      </c>
      <c r="E24" s="192">
        <v>258310.01</v>
      </c>
      <c r="F24" s="71">
        <f t="shared" si="1"/>
        <v>156.02763714391455</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2062.5</v>
      </c>
      <c r="E25" s="192">
        <v>2062.5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134488.82999999999</v>
      </c>
      <c r="E26" s="192">
        <v>322716.21000000002</v>
      </c>
      <c r="F26" s="71">
        <f t="shared" si="1"/>
        <v>239.95763068204258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235789.04</v>
      </c>
      <c r="E28" s="192">
        <v>282262.55</v>
      </c>
      <c r="F28" s="71">
        <f t="shared" si="1"/>
        <v>119.70978379656663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140794.88999999998</v>
      </c>
      <c r="E29" s="79">
        <f t="shared" si="6"/>
        <v>127637.51</v>
      </c>
      <c r="F29" s="71">
        <f t="shared" si="1"/>
        <v>90.654930729375195</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131635.38</v>
      </c>
      <c r="E30" s="192">
        <v>131635.38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117731.86</v>
      </c>
      <c r="E32" s="192">
        <v>117731.86</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108572.35</v>
      </c>
      <c r="E34" s="192">
        <v>121729.73</v>
      </c>
      <c r="F34" s="71">
        <f t="shared" si="1"/>
        <v>112.11853662557732</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124348</v>
      </c>
      <c r="E35" s="79">
        <f t="shared" si="7"/>
        <v>123721.41</v>
      </c>
      <c r="F35" s="71">
        <f t="shared" si="1"/>
        <v>99.496099655804684</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114125.53</v>
      </c>
      <c r="E37" s="192">
        <v>114125.53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10692.41</v>
      </c>
      <c r="E39" s="192">
        <v>10692.41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469.94</v>
      </c>
      <c r="E40" s="192">
        <v>1096.53</v>
      </c>
      <c r="F40" s="71">
        <f t="shared" si="1"/>
        <v>233.33404264374175</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332047.43000000017</v>
      </c>
      <c r="E45" s="79">
        <f t="shared" si="9"/>
        <v>293814.87999999989</v>
      </c>
      <c r="F45" s="71">
        <f t="shared" si="1"/>
        <v>88.485816619631635</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44525.23</v>
      </c>
      <c r="E47" s="192">
        <v>45113.98</v>
      </c>
      <c r="F47" s="71">
        <f t="shared" si="1"/>
        <v>101.32228401739867</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2506.35</v>
      </c>
      <c r="E48" s="192">
        <v>2506.35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1994975.78</v>
      </c>
      <c r="E49" s="192">
        <v>2100332.0299999998</v>
      </c>
      <c r="F49" s="71">
        <f t="shared" si="1"/>
        <v>105.28107915174789</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1709959.93</v>
      </c>
      <c r="E50" s="192">
        <v>1854137.48</v>
      </c>
      <c r="F50" s="71">
        <f t="shared" si="1"/>
        <v>108.43163324885631</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5589.48</v>
      </c>
      <c r="E53" s="192">
        <v>5589.48</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5589.48</v>
      </c>
      <c r="E55" s="192">
        <v>5589.48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6244148.3500000006</v>
      </c>
      <c r="E69" s="79">
        <f>E70+E82+E88+E119+E135+E147+E165+E171</f>
        <v>3899887.48</v>
      </c>
      <c r="F69" s="71">
        <f t="shared" si="1"/>
        <v>62.456675616939819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4021294.44</v>
      </c>
      <c r="E70" s="79">
        <f t="shared" si="12"/>
        <v>1959926.8900000001</v>
      </c>
      <c r="F70" s="71">
        <f t="shared" si="1"/>
        <v>48.738706385300155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4020660.69</v>
      </c>
      <c r="E71" s="79">
        <f t="shared" si="13"/>
        <v>1958701.3</v>
      </c>
      <c r="F71" s="71">
        <f t="shared" si="1"/>
        <v>48.715906439744863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4020660.69</v>
      </c>
      <c r="E73" s="192">
        <v>1958701.3</v>
      </c>
      <c r="F73" s="71">
        <f t="shared" si="1"/>
        <v>48.715906439744863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633.75</v>
      </c>
      <c r="E80" s="192">
        <v>1225.5899999999999</v>
      </c>
      <c r="F80" s="71">
        <f t="shared" si="1"/>
        <v>193.3869822485207</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36033.65</v>
      </c>
      <c r="E82" s="79">
        <f>SUM(E83:E85)-E86+E87</f>
        <v>22461.56</v>
      </c>
      <c r="F82" s="71">
        <f t="shared" si="1"/>
        <v>62.334956353297542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36033.65</v>
      </c>
      <c r="E87" s="192">
        <v>22461.56</v>
      </c>
      <c r="F87" s="71">
        <f t="shared" si="1"/>
        <v>62.334956353297542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12869.21</v>
      </c>
      <c r="E89" s="79">
        <f t="shared" si="16"/>
        <v>12869.21</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12869.21</v>
      </c>
      <c r="E90" s="192">
        <v>12869.21</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12869.21</v>
      </c>
      <c r="E118" s="192">
        <v>12869.21</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100182.49</v>
      </c>
      <c r="E135" s="79">
        <f t="shared" si="21"/>
        <v>100182.49</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100182.49</v>
      </c>
      <c r="E136" s="79">
        <f t="shared" si="22"/>
        <v>100182.49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100182.49</v>
      </c>
      <c r="E140" s="192">
        <v>100182.49</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2033557.1900000002</v>
      </c>
      <c r="E147" s="79">
        <f t="shared" si="24"/>
        <v>1790369.78</v>
      </c>
      <c r="F147" s="71">
        <f t="shared" si="1"/>
        <v>88.041280019274978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282718.53000000003</v>
      </c>
      <c r="E148" s="192">
        <v>96004.03</v>
      </c>
      <c r="F148" s="71">
        <f t="shared" si="1"/>
        <v>33.957459385488455</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1672858.95</v>
      </c>
      <c r="E159" s="192">
        <v>1581057.22</v>
      </c>
      <c r="F159" s="71">
        <f t="shared" si="1"/>
        <v>94.512285091340189</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459535.3</v>
      </c>
      <c r="E160" s="192">
        <v>443090.69</v>
      </c>
      <c r="F160" s="71">
        <f t="shared" si="1"/>
        <v>96.421469689053268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381555.59</v>
      </c>
      <c r="E164" s="192">
        <v>329782.15999999997</v>
      </c>
      <c r="F164" s="71">
        <f t="shared" si="1"/>
        <v>86.43096016493952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53080.579999999987</v>
      </c>
      <c r="E165" s="79">
        <f t="shared" si="26"/>
        <v>26946.75999999998</v>
      </c>
      <c r="F165" s="71">
        <f t="shared" si="1"/>
        <v>50.765760283704488</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178405.68</v>
      </c>
      <c r="E166" s="192">
        <v>178405.68</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125325.1</v>
      </c>
      <c r="E170" s="192">
        <v>151458.92000000001</v>
      </c>
      <c r="F170" s="71">
        <f t="shared" si="1"/>
        <v>120.85282198059288</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32" t="s">
        <v>2431</v>
      </c>
      <c r="B175" s="33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46871864.900000006</v>
      </c>
      <c r="E176" s="79">
        <f>E177+E251</f>
        <v>47701994.750000007</v>
      </c>
      <c r="F176" s="71">
        <f t="shared" si="1"/>
        <v>101.77106213241369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2913745.99</v>
      </c>
      <c r="E177" s="79">
        <f>E178+E197+E203+E219+E247+E248</f>
        <v>2068348.67</v>
      </c>
      <c r="F177" s="71">
        <f t="shared" si="1"/>
        <v>70.98589503335532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671502.77</v>
      </c>
      <c r="E178" s="79">
        <f>SUM(E179:E181)+E185+E186+SUM(E194:E196)</f>
        <v>539087.06000000006</v>
      </c>
      <c r="F178" s="71">
        <f t="shared" si="1"/>
        <v>80.280690428127357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32114.400000000001</v>
      </c>
      <c r="E179" s="192">
        <v>29295.59</v>
      </c>
      <c r="F179" s="71">
        <f t="shared" si="1"/>
        <v>91.222597962284823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568267.36</v>
      </c>
      <c r="E180" s="192">
        <v>477009.82</v>
      </c>
      <c r="F180" s="71">
        <f t="shared" si="1"/>
        <v>83.941090686609215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173.89</v>
      </c>
      <c r="E181" s="79">
        <f t="shared" si="28"/>
        <v>4239.5600000000004</v>
      </c>
      <c r="F181" s="71">
        <f t="shared" si="1"/>
        <v>2438.0700442808679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173.89</v>
      </c>
      <c r="E184" s="192">
        <v>4239.5600000000004</v>
      </c>
      <c r="F184" s="71">
        <f t="shared" si="1"/>
        <v>2438.0700442808679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35708.79</v>
      </c>
      <c r="E185" s="192">
        <v>14201.86</v>
      </c>
      <c r="F185" s="71">
        <f t="shared" si="1"/>
        <v>39.771328011954481</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4216.07</v>
      </c>
      <c r="E194" s="192">
        <v>2056.42</v>
      </c>
      <c r="F194" s="71">
        <f t="shared" si="1"/>
        <v>48.775755620755831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4436.3500000000004</v>
      </c>
      <c r="E195" s="192">
        <v>12283.81</v>
      </c>
      <c r="F195" s="71">
        <f t="shared" si="1"/>
        <v>276.89001093241063</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26585.91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630478.03</v>
      </c>
      <c r="E197" s="79">
        <f>SUM(E198:E202)</f>
        <v>82867.25</v>
      </c>
      <c r="F197" s="71">
        <f t="shared" si="1"/>
        <v>13.143558705764894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630478.03</v>
      </c>
      <c r="E199" s="192">
        <v>82867.25</v>
      </c>
      <c r="F199" s="71">
        <f t="shared" ref="F199:F202" si="30">IF(D199&gt;0,IF(E199/D199&gt;=100,"&gt;&gt;100",E199/D199*100),"-")</f>
        <v>13.143558705764894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1611765.19</v>
      </c>
      <c r="E219" s="79">
        <f t="shared" si="34"/>
        <v>1390929.7</v>
      </c>
      <c r="F219" s="71">
        <f t="shared" si="1"/>
        <v>86.298532108141629</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1611765.19</v>
      </c>
      <c r="E220" s="79">
        <f t="shared" si="35"/>
        <v>1390929.7</v>
      </c>
      <c r="F220" s="71">
        <f t="shared" si="1"/>
        <v>86.298532108141629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1611765.19</v>
      </c>
      <c r="E225" s="192">
        <v>1390929.7</v>
      </c>
      <c r="F225" s="71">
        <f t="shared" si="1"/>
        <v>86.298532108141629</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55464.66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43958118.910000004</v>
      </c>
      <c r="E251" s="79">
        <f>+E252+E255-E264+E274+E291</f>
        <v>45633646.080000006</v>
      </c>
      <c r="F251" s="71">
        <f t="shared" si="1"/>
        <v>103.81164438230508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41328279.700000003</v>
      </c>
      <c r="E252" s="79">
        <f>E253-E254</f>
        <v>44345410.390000001</v>
      </c>
      <c r="F252" s="71">
        <f t="shared" si="1"/>
        <v>107.30040231991558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41328279.700000003</v>
      </c>
      <c r="E253" s="192">
        <v>44345410.390000001</v>
      </c>
      <c r="F253" s="71">
        <f t="shared" si="1"/>
        <v>107.30040231991558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2556727.12</v>
      </c>
      <c r="E255" s="79">
        <f>E256-E260</f>
        <v>996851.81</v>
      </c>
      <c r="F255" s="71">
        <f t="shared" si="1"/>
        <v>38.989370519916882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3889069.02</v>
      </c>
      <c r="E256" s="79">
        <f>SUM(E257:E259)</f>
        <v>4693281.32</v>
      </c>
      <c r="F256" s="71">
        <f t="shared" si="1"/>
        <v>120.6787870275442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3889069.02</v>
      </c>
      <c r="E257" s="192">
        <v>4693281.32</v>
      </c>
      <c r="F257" s="71">
        <f t="shared" si="1"/>
        <v>120.6787870275442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1332341.8999999999</v>
      </c>
      <c r="E260" s="79">
        <f>SUM(E261:E263)</f>
        <v>3696429.5100000002</v>
      </c>
      <c r="F260" s="71">
        <f t="shared" si="1"/>
        <v>277.43850958976822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864879.66</v>
      </c>
      <c r="E262" s="192">
        <v>2993479.33</v>
      </c>
      <c r="F262" s="71">
        <f t="shared" si="1"/>
        <v>346.11512658304389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467462.24</v>
      </c>
      <c r="E263" s="192">
        <v>702950.18</v>
      </c>
      <c r="F263" s="71">
        <f t="shared" si="1"/>
        <v>150.37582072939196</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73112.09</v>
      </c>
      <c r="E274" s="79">
        <f>SUM(E275:E277)+SUM(E286:E290)</f>
        <v>291383.88</v>
      </c>
      <c r="F274" s="71">
        <f t="shared" si="1"/>
        <v>398.54404380999097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73112.09</v>
      </c>
      <c r="E286" s="192">
        <v>278627.88</v>
      </c>
      <c r="F286" s="71">
        <f t="shared" si="39"/>
        <v>381.09686099795533</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12756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1064319.3799999999</v>
      </c>
      <c r="E297" s="79">
        <f t="shared" si="42"/>
        <v>2176372.0499999998</v>
      </c>
      <c r="F297" s="71">
        <f t="shared" si="1"/>
        <v>204.48486524787324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1064319.3799999999</v>
      </c>
      <c r="E298" s="193">
        <v>2176372.0499999998</v>
      </c>
      <c r="F298" s="75">
        <f t="shared" si="1"/>
        <v>204.48486524787324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3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12869.21</v>
      </c>
      <c r="E300" s="192">
        <v>12869.21</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756408.96</v>
      </c>
      <c r="E302" s="192">
        <v>568416.85</v>
      </c>
      <c r="F302" s="71">
        <f t="shared" si="43"/>
        <v>75.146763200689747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1658703.82</v>
      </c>
      <c r="E303" s="192">
        <v>1551735.09</v>
      </c>
      <c r="F303" s="71">
        <f t="shared" si="43"/>
        <v>93.551065072003027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178405.68</v>
      </c>
      <c r="E305" s="192">
        <v>178405.68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36033.65</v>
      </c>
      <c r="E308" s="192">
        <v>22461.56</v>
      </c>
      <c r="F308" s="71">
        <f t="shared" si="43"/>
        <v>62.334956353297542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138273.43</v>
      </c>
      <c r="E336" s="192">
        <v>133566.12</v>
      </c>
      <c r="F336" s="71">
        <f t="shared" si="43"/>
        <v>96.595651095080242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533229.34</v>
      </c>
      <c r="E337" s="192">
        <v>405520.94</v>
      </c>
      <c r="F337" s="71">
        <f t="shared" si="43"/>
        <v>76.050005050359758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630478.03</v>
      </c>
      <c r="E338" s="192">
        <v>82867.25</v>
      </c>
      <c r="F338" s="71">
        <f t="shared" si="43"/>
        <v>13.143558705764894</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1611765.19</v>
      </c>
      <c r="E343" s="192">
        <v>1390929.7</v>
      </c>
      <c r="F343" s="71">
        <f t="shared" si="43"/>
        <v>86.298532108141629</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33704.5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21760.16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1064319.3799999999</v>
      </c>
      <c r="E397" s="284">
        <v>2176372.0499999998</v>
      </c>
      <c r="F397" s="289">
        <f t="shared" si="44"/>
        <v>204.48486524787324</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138" sqref="E13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1200133.8399999999</v>
      </c>
      <c r="E5" s="58">
        <f t="shared" si="0"/>
        <v>1596715.51</v>
      </c>
      <c r="F5" s="59">
        <f t="shared" ref="F5:F141" si="1">IF(D5&gt;0,IF(E5/D5&gt;=100,"&gt;&gt;100",E5/D5*100),"-")</f>
        <v>133.04478690476725</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1167204.1399999999</v>
      </c>
      <c r="E6" s="60">
        <f t="shared" si="2"/>
        <v>1478889.03</v>
      </c>
      <c r="F6" s="45">
        <f t="shared" si="1"/>
        <v>126.70354561970628</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58082.93</v>
      </c>
      <c r="E7" s="194">
        <v>125236.42</v>
      </c>
      <c r="F7" s="45">
        <f t="shared" si="1"/>
        <v>215.6165675526355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1109121.21</v>
      </c>
      <c r="E8" s="194">
        <v>1353652.61</v>
      </c>
      <c r="F8" s="45">
        <f t="shared" si="1"/>
        <v>122.04731077138089</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32929.699999999997</v>
      </c>
      <c r="E19" s="194">
        <v>117826.48</v>
      </c>
      <c r="F19" s="45">
        <f t="shared" si="1"/>
        <v>357.81218778185047</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210152.99</v>
      </c>
      <c r="E28" s="60">
        <f t="shared" si="6"/>
        <v>280347.95999999996</v>
      </c>
      <c r="F28" s="45">
        <f t="shared" si="1"/>
        <v>133.40184215318561</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210152.99</v>
      </c>
      <c r="E30" s="194">
        <v>194772.96</v>
      </c>
      <c r="F30" s="45">
        <f t="shared" si="1"/>
        <v>92.681507886230889</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85575</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1526125.54</v>
      </c>
      <c r="E35" s="60">
        <f t="shared" si="7"/>
        <v>1682046.08</v>
      </c>
      <c r="F35" s="45">
        <f t="shared" si="1"/>
        <v>110.2167571351961</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743639.92</v>
      </c>
      <c r="E36" s="60">
        <f t="shared" si="8"/>
        <v>815526.9</v>
      </c>
      <c r="F36" s="45">
        <f t="shared" si="1"/>
        <v>109.66690706975496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743639.92</v>
      </c>
      <c r="E38" s="194">
        <v>815526.9</v>
      </c>
      <c r="F38" s="45">
        <f t="shared" si="1"/>
        <v>109.66690706975496</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1657.23</v>
      </c>
      <c r="E39" s="60">
        <f t="shared" si="9"/>
        <v>2107.59</v>
      </c>
      <c r="F39" s="45">
        <f t="shared" si="1"/>
        <v>127.17546749696784</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1657.23</v>
      </c>
      <c r="E40" s="194">
        <v>2107.59</v>
      </c>
      <c r="F40" s="45">
        <f t="shared" si="1"/>
        <v>127.17546749696784</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615828.39</v>
      </c>
      <c r="E54" s="60">
        <f t="shared" si="12"/>
        <v>694411.59</v>
      </c>
      <c r="F54" s="45">
        <f t="shared" si="1"/>
        <v>112.76056792380098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615828.39</v>
      </c>
      <c r="E55" s="194">
        <v>694411.59</v>
      </c>
      <c r="F55" s="45">
        <f t="shared" si="1"/>
        <v>112.76056792380098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165000</v>
      </c>
      <c r="E74" s="194">
        <v>170000</v>
      </c>
      <c r="F74" s="45">
        <f t="shared" si="1"/>
        <v>103.03030303030303</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25912.5</v>
      </c>
      <c r="E75" s="60">
        <f t="shared" si="15"/>
        <v>10793.75</v>
      </c>
      <c r="F75" s="45">
        <f t="shared" si="1"/>
        <v>41.654606849975877</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3062.5</v>
      </c>
      <c r="E76" s="194">
        <v>4375</v>
      </c>
      <c r="F76" s="45">
        <f t="shared" si="1"/>
        <v>142.85714285714286</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22850</v>
      </c>
      <c r="E81" s="194">
        <v>6418.75</v>
      </c>
      <c r="F81" s="45">
        <f t="shared" si="1"/>
        <v>28.090809628008749</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7053149.4500000002</v>
      </c>
      <c r="E82" s="60">
        <f t="shared" si="16"/>
        <v>5067897.05</v>
      </c>
      <c r="F82" s="45">
        <f t="shared" si="1"/>
        <v>71.852965628000405</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1656159.83</v>
      </c>
      <c r="E83" s="194">
        <v>2412211.46</v>
      </c>
      <c r="F83" s="45">
        <f t="shared" si="1"/>
        <v>145.65088563946148</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2163422.66</v>
      </c>
      <c r="E84" s="194">
        <v>945868.42</v>
      </c>
      <c r="F84" s="45">
        <f t="shared" si="1"/>
        <v>43.720925988636914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652464.04</v>
      </c>
      <c r="E85" s="194">
        <v>258816.62</v>
      </c>
      <c r="F85" s="45">
        <f t="shared" si="1"/>
        <v>39.667568499253996</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58204.37</v>
      </c>
      <c r="E86" s="194">
        <v>70765.42</v>
      </c>
      <c r="F86" s="45">
        <f t="shared" si="1"/>
        <v>121.58093971294595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2522898.5499999998</v>
      </c>
      <c r="E88" s="194">
        <v>1380235.13</v>
      </c>
      <c r="F88" s="45">
        <f t="shared" si="1"/>
        <v>54.708308822009514</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13454.21</v>
      </c>
      <c r="E89" s="60">
        <f t="shared" si="17"/>
        <v>18799.73</v>
      </c>
      <c r="F89" s="45">
        <f t="shared" si="1"/>
        <v>139.73120681184551</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13454.21</v>
      </c>
      <c r="E104" s="194">
        <v>18799.73</v>
      </c>
      <c r="F104" s="45">
        <f t="shared" si="1"/>
        <v>139.73120681184551</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444126.85</v>
      </c>
      <c r="E107" s="60">
        <f t="shared" si="21"/>
        <v>503239.66</v>
      </c>
      <c r="F107" s="45">
        <f t="shared" si="1"/>
        <v>113.30989333340239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353700</v>
      </c>
      <c r="E108" s="194">
        <v>410764.24</v>
      </c>
      <c r="F108" s="45">
        <f t="shared" si="1"/>
        <v>116.13351427763641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82426.850000000006</v>
      </c>
      <c r="E109" s="194">
        <v>85475.42</v>
      </c>
      <c r="F109" s="45">
        <f t="shared" si="1"/>
        <v>103.69851571423632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6000</v>
      </c>
      <c r="E111" s="194">
        <v>5000</v>
      </c>
      <c r="F111" s="45">
        <f t="shared" si="1"/>
        <v>83.333333333333343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2000</v>
      </c>
      <c r="E113" s="194">
        <v>2000</v>
      </c>
      <c r="F113" s="45">
        <f t="shared" si="1"/>
        <v>100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339943</v>
      </c>
      <c r="E114" s="60">
        <f t="shared" si="22"/>
        <v>596105.24</v>
      </c>
      <c r="F114" s="45">
        <f t="shared" si="1"/>
        <v>175.35446824908882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339943</v>
      </c>
      <c r="E115" s="60">
        <f t="shared" si="23"/>
        <v>596105.24</v>
      </c>
      <c r="F115" s="45">
        <f t="shared" si="1"/>
        <v>175.35446824908882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3953.06</v>
      </c>
      <c r="E116" s="194">
        <v>22725.599999999999</v>
      </c>
      <c r="F116" s="45">
        <f t="shared" si="1"/>
        <v>574.88629062043071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335989.94</v>
      </c>
      <c r="E117" s="194">
        <v>573379.64</v>
      </c>
      <c r="F117" s="45">
        <f t="shared" si="1"/>
        <v>170.65381183734252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441812.75999999995</v>
      </c>
      <c r="E129" s="60">
        <f t="shared" si="26"/>
        <v>540680.63</v>
      </c>
      <c r="F129" s="45">
        <f t="shared" si="1"/>
        <v>122.37777605155632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4800</v>
      </c>
      <c r="E135" s="194">
        <v>11200</v>
      </c>
      <c r="F135" s="45">
        <f t="shared" si="1"/>
        <v>233.33333333333334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375784.41</v>
      </c>
      <c r="E138" s="194">
        <v>449804.23</v>
      </c>
      <c r="F138" s="45">
        <f t="shared" si="1"/>
        <v>119.69741639894002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61228.35</v>
      </c>
      <c r="E140" s="194">
        <v>79676.399999999994</v>
      </c>
      <c r="F140" s="45">
        <f t="shared" si="1"/>
        <v>130.12991530883977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11254811.140000001</v>
      </c>
      <c r="E141" s="81">
        <f t="shared" si="28"/>
        <v>10296625.610000001</v>
      </c>
      <c r="F141" s="61">
        <f t="shared" si="1"/>
        <v>91.486436173108459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B53" sqref="B5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48" sqref="D4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2913745.99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11935783.9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6283830.5599999996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425823.56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2009190.67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26847.09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531214.81000000006</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1438742.67</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546839.62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1295126.1399999999</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10046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5122840.7</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33150.68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33150.68</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495961.96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12781181.220000001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6389660.3599999994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428642.37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2100448.21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22781.42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552721.74</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1438742.67</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548999.27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1287278.68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10046</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5670451.4800000004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253986.17</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253986.17</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467083.21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2068348.67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216433.37</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133566.12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100784.47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100784.47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4239.5600000000004</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4239.5600000000004</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14201.86</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14201.86</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2056.42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2056.42</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12283.81</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12283.81</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82867.25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82867.25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1851915.2999999998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405520.94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1390929.7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55464.66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3154</v>
      </c>
      <c r="B1" s="383"/>
      <c r="C1" s="383"/>
      <c r="D1" s="383"/>
      <c r="E1" s="51" t="s">
        <v>3301</v>
      </c>
      <c r="F1" s="51"/>
      <c r="G1" s="51"/>
      <c r="H1" s="51"/>
      <c r="I1" s="51"/>
      <c r="J1" s="51"/>
      <c r="K1" s="51"/>
      <c r="L1" s="51"/>
      <c r="M1" s="51"/>
      <c r="N1" s="51"/>
      <c r="O1" s="51"/>
      <c r="P1" s="51"/>
    </row>
    <row r="2" spans="1:17" ht="37.5" customHeight="1" x14ac:dyDescent="0.25">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26223</v>
      </c>
      <c r="P3" s="51"/>
    </row>
    <row r="4" spans="1:17" ht="19.5" customHeight="1" x14ac:dyDescent="0.25">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3335</v>
      </c>
      <c r="B23" s="387"/>
      <c r="C23" s="388"/>
      <c r="D23" s="95"/>
      <c r="E23" s="51">
        <f>SUM(E24:E297)</f>
        <v>0</v>
      </c>
      <c r="F23" s="51">
        <f>SUM(F24:F297)</f>
        <v>12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PR-RAS</vt:lpstr>
      <vt:lpstr>RefStr</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2026-02-02T07:58:24Z</cp:lastPrinted>
  <dcterms:created xsi:type="dcterms:W3CDTF">2022-04-01T05:14:30Z</dcterms:created>
  <dcterms:modified xsi:type="dcterms:W3CDTF">2026-02-10T10:59:24Z</dcterms:modified>
</cp:coreProperties>
</file>